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D66" i="8" l="1"/>
  <c r="D111" i="8" s="1"/>
  <c r="B19" i="10"/>
  <c r="D76" i="8"/>
  <c r="B14" i="10"/>
  <c r="D12" i="8"/>
  <c r="D39" i="8"/>
  <c r="D94" i="8"/>
  <c r="D51" i="8"/>
  <c r="D34" i="8"/>
  <c r="D38" i="8"/>
  <c r="D104" i="8"/>
  <c r="D106" i="8"/>
  <c r="D26" i="8" l="1"/>
  <c r="D107" i="8"/>
  <c r="D108" i="8"/>
  <c r="D18" i="8"/>
  <c r="D16" i="8"/>
  <c r="D10" i="8"/>
  <c r="D56" i="8"/>
  <c r="D81" i="8"/>
  <c r="D100" i="8"/>
  <c r="D48" i="8" l="1"/>
  <c r="D71" i="8"/>
  <c r="D102" i="8"/>
  <c r="D98" i="8"/>
  <c r="D96" i="8"/>
  <c r="C24" i="10" l="1"/>
  <c r="D110" i="8" l="1"/>
  <c r="D91" i="8"/>
  <c r="D28" i="8"/>
  <c r="D89" i="8" l="1"/>
  <c r="D87" i="8"/>
  <c r="D85" i="8"/>
  <c r="D25" i="8"/>
  <c r="D83" i="8"/>
  <c r="D79" i="8" l="1"/>
  <c r="D77" i="8"/>
  <c r="D75" i="8"/>
  <c r="D73" i="8"/>
  <c r="D68" i="8"/>
  <c r="A5" i="10" l="1"/>
  <c r="B20" i="10" l="1"/>
  <c r="D30" i="8" l="1"/>
  <c r="D40" i="8"/>
  <c r="D35" i="8"/>
  <c r="D37" i="8"/>
  <c r="D64" i="8"/>
  <c r="D62" i="8"/>
  <c r="D60" i="8"/>
  <c r="D58" i="8"/>
  <c r="D54" i="8"/>
  <c r="D52" i="8"/>
  <c r="D50" i="8"/>
  <c r="D45" i="8"/>
  <c r="D43" i="8"/>
  <c r="D33" i="8"/>
  <c r="D23" i="8" l="1"/>
  <c r="D21" i="8"/>
  <c r="D19" i="8"/>
  <c r="D17" i="8"/>
  <c r="D15" i="8"/>
  <c r="D11" i="8"/>
</calcChain>
</file>

<file path=xl/sharedStrings.xml><?xml version="1.0" encoding="utf-8"?>
<sst xmlns="http://schemas.openxmlformats.org/spreadsheetml/2006/main" count="318" uniqueCount="193">
  <si>
    <t>Srednja škola Marka Marulića Slatina</t>
  </si>
  <si>
    <t>Trg Ruđera Boškovića 16, 33520 Slatina</t>
  </si>
  <si>
    <t>OIB: 71837781429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</si>
  <si>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</si>
  <si>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</si>
  <si>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</si>
  <si>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</si>
  <si>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</si>
  <si>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</si>
  <si>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</si>
  <si>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</si>
  <si>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</si>
  <si>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</si>
  <si>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</si>
  <si>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</si>
  <si>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</si>
  <si>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</si>
  <si>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</si>
  <si>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</si>
  <si>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</si>
  <si>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</si>
  <si>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</si>
  <si>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</si>
  <si>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</si>
  <si>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</si>
  <si>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</si>
  <si>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</si>
  <si>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</si>
  <si>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</si>
  <si>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</si>
  <si>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</si>
  <si>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</si>
  <si>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</si>
  <si>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</si>
  <si>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</si>
  <si>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</si>
  <si>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</si>
  <si>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</si>
  <si>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</si>
  <si>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</si>
  <si>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</si>
  <si>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</si>
  <si>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</si>
  <si>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</si>
  <si>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</si>
  <si>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</si>
  <si>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</si>
  <si>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</si>
  <si>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</si>
  <si>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</si>
  <si>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</si>
  <si>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</si>
  <si>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</si>
  <si>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</si>
  <si>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</si>
  <si>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</si>
  <si>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K.T.C.</t>
  </si>
  <si>
    <t>Ukupno K.T.C.: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</si>
  <si>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</si>
  <si>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</si>
  <si>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</si>
  <si>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</si>
  <si>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</si>
  <si>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</si>
  <si>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</si>
  <si>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</si>
  <si>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Sesvete</t>
  </si>
  <si>
    <t>3224 - Materijal i dijelovi za tekuće i inv. održavanje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</si>
  <si>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</si>
  <si>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</si>
  <si>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</si>
  <si>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</si>
  <si>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</si>
  <si>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</si>
  <si>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</si>
  <si>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</si>
  <si>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</si>
  <si>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</si>
  <si>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</si>
  <si>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</si>
  <si>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</si>
  <si>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</si>
  <si>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</si>
  <si>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</si>
  <si>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</si>
  <si>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Hrabri konzalting</t>
  </si>
  <si>
    <t>Ukupno Hrabri konzalting:</t>
  </si>
  <si>
    <t>STAX Grupa</t>
  </si>
  <si>
    <t>Ukupno STAX Grupa:</t>
  </si>
  <si>
    <t>Zavod za unapr. sigurn.</t>
  </si>
  <si>
    <t>74349685068</t>
  </si>
  <si>
    <t>Karlovac</t>
  </si>
  <si>
    <t>3237 - Intelektualne i osobne usluge</t>
  </si>
  <si>
    <t>Ukupno Zavod za unapređivanje sigurnosti:</t>
  </si>
  <si>
    <t>55297624455</t>
  </si>
  <si>
    <t>83442273157</t>
  </si>
  <si>
    <t>3213 - Stručno usavršavanje zaposlenika</t>
  </si>
  <si>
    <t>3239 - Ostale usluge</t>
  </si>
  <si>
    <t>ISPLATITELJ</t>
  </si>
  <si>
    <t>VPŽ - 6711</t>
  </si>
  <si>
    <t>Škola - 1672</t>
  </si>
  <si>
    <t>MZO - 6361</t>
  </si>
  <si>
    <t>Školske novine</t>
  </si>
  <si>
    <t>Ukupno Školske novine:</t>
  </si>
  <si>
    <t>24796394086</t>
  </si>
  <si>
    <t>Dizala Đurčević</t>
  </si>
  <si>
    <t>Ukupno Dizala Đurčević:</t>
  </si>
  <si>
    <t>79713681144</t>
  </si>
  <si>
    <t>Virovitica</t>
  </si>
  <si>
    <t>Kovač Mirela</t>
  </si>
  <si>
    <t>Čađavica</t>
  </si>
  <si>
    <t>3299 - Ostali nespomenuti rashodi poslovanja</t>
  </si>
  <si>
    <t>Ukupno Kovač Mirela:</t>
  </si>
  <si>
    <t>Janković Daniel</t>
  </si>
  <si>
    <t>3237 - Ugovor o djelu</t>
  </si>
  <si>
    <t>Ukupno Janković Daniel:</t>
  </si>
  <si>
    <t>Briit</t>
  </si>
  <si>
    <t>49817034926</t>
  </si>
  <si>
    <t>Ukupno Briit:</t>
  </si>
  <si>
    <t>HEP - Elektra</t>
  </si>
  <si>
    <t>Ukupno HEP - Elektra:</t>
  </si>
  <si>
    <t>43965974818</t>
  </si>
  <si>
    <t>Poslovni edukator</t>
  </si>
  <si>
    <t>Ukupno Poslovni edukator:</t>
  </si>
  <si>
    <t>45065170578</t>
  </si>
  <si>
    <t>Kaštel Sućurac</t>
  </si>
  <si>
    <t>Elmat</t>
  </si>
  <si>
    <t>Ukupno Elmat:</t>
  </si>
  <si>
    <t>80093836775</t>
  </si>
  <si>
    <t>GreenIT</t>
  </si>
  <si>
    <t>62662310493</t>
  </si>
  <si>
    <t>Ukupno GreenIT:</t>
  </si>
  <si>
    <t>Grad Slatina</t>
  </si>
  <si>
    <t>Ukupno Grad Slatina:</t>
  </si>
  <si>
    <t>68254459599</t>
  </si>
  <si>
    <t>U Slatini, 02.04.2024. godine</t>
  </si>
  <si>
    <t>Informacija o trošenju sredstava za OŽUJAK 2024. godine</t>
  </si>
  <si>
    <t>UKUPNO ZA OŽUJAK 2024. GODINE:</t>
  </si>
  <si>
    <t>Ukupno za OŽUJAK 2024. godine</t>
  </si>
  <si>
    <t>3111 - Bruto plaća za redovan rad (PUN 02/2024)</t>
  </si>
  <si>
    <t>3132 - Doprinos na bruto (PUN 02/2024)</t>
  </si>
  <si>
    <t>3212 - Prijevoz zaposlenika na posao i s posla za 02/2024</t>
  </si>
  <si>
    <t>3211 - Službena putovanja</t>
  </si>
  <si>
    <t>Vlastita - 16721</t>
  </si>
  <si>
    <t>Viroexpo</t>
  </si>
  <si>
    <t>Ukupno Viroexpo:</t>
  </si>
  <si>
    <t>3233 - Usluge promidžbe i informiranja</t>
  </si>
  <si>
    <t>51734905647</t>
  </si>
  <si>
    <t>Z-EL Chipoteka</t>
  </si>
  <si>
    <t xml:space="preserve">11374156664 </t>
  </si>
  <si>
    <t>SMASH PRO</t>
  </si>
  <si>
    <t>84622682186</t>
  </si>
  <si>
    <t>3241 - Naknade troškova osobama izvan radnog odnosa</t>
  </si>
  <si>
    <t>Ukupno SMASH PRO:</t>
  </si>
  <si>
    <t>Ukupno Z-EL Chipoteka:</t>
  </si>
  <si>
    <t>UNIQA Osiguranje</t>
  </si>
  <si>
    <t>75665455333</t>
  </si>
  <si>
    <t>3292 - Premije osiguranja</t>
  </si>
  <si>
    <t>4226 - Sportska i glazbena oprema</t>
  </si>
  <si>
    <t>Servis plus</t>
  </si>
  <si>
    <t>83937751042</t>
  </si>
  <si>
    <t>Gradina</t>
  </si>
  <si>
    <t>Ukupno Servis plus:</t>
  </si>
  <si>
    <t>Ukupno UNIQA Osiguranje:</t>
  </si>
  <si>
    <t>HŽ - Putnički prijevoz</t>
  </si>
  <si>
    <t>Ukupno HŽ - Putnički prijevoz:</t>
  </si>
  <si>
    <t>80572192786</t>
  </si>
  <si>
    <t>Conrad electronic</t>
  </si>
  <si>
    <t>Ukupno Conrad electronic:</t>
  </si>
  <si>
    <t>42992093253</t>
  </si>
  <si>
    <t>Grosuplje</t>
  </si>
  <si>
    <t>Tehnocentar i PC servis</t>
  </si>
  <si>
    <t>99382190323</t>
  </si>
  <si>
    <t>Ukupno Tehnocentar i PC servis:</t>
  </si>
  <si>
    <t>Grepo</t>
  </si>
  <si>
    <t>Ukupno Grepo:</t>
  </si>
  <si>
    <t>70213045707</t>
  </si>
  <si>
    <t>3293 - Reprezentacija</t>
  </si>
  <si>
    <t>Opal</t>
  </si>
  <si>
    <t>Ukupno Opal:</t>
  </si>
  <si>
    <t>89160952483</t>
  </si>
  <si>
    <t>Papuk tours</t>
  </si>
  <si>
    <t>6548680983</t>
  </si>
  <si>
    <t>Ćeralije</t>
  </si>
  <si>
    <t>Ukupno Papuk tours:</t>
  </si>
  <si>
    <t>4221 - Uredska oprema i namještaj</t>
  </si>
  <si>
    <t>Višnja</t>
  </si>
  <si>
    <t>68983269518</t>
  </si>
  <si>
    <t>Ukupno Višnja:</t>
  </si>
  <si>
    <t>24839769530</t>
  </si>
  <si>
    <t>Javni bilježnik S. Naumovska</t>
  </si>
  <si>
    <t>Ukupno Javni bilježnik Sandra Naumovska:</t>
  </si>
  <si>
    <t>Zadnji izvod 27.03.2024.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</si>
</sst>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C116" sqref="C116"/>
    </sheetView>
  </sheetViews>
  <sheetFormatPr defaultRowHeight="12.75" x14ac:dyDescent="0.2"/>
  <cols>
    <col min="1" max="1" width="23.7109375" customWidth="1"/>
    <col min="2" max="2" width="13.28515625" customWidth="1"/>
    <col min="3" max="3" width="12.7109375" customWidth="1"/>
    <col min="4" max="4" width="10.85546875" customWidth="1"/>
    <col min="5" max="5" width="41.5703125" customWidth="1"/>
  </cols>
  <sheetData>
    <row r="1" spans="1:5" ht="17.100000000000001" customHeight="1" x14ac:dyDescent="0.2">
      <c r="A1" s="4" t="s">
        <v>0</v>
      </c>
    </row>
    <row r="2" spans="1:5" ht="17.100000000000001" customHeight="1" x14ac:dyDescent="0.2">
      <c r="A2" s="4" t="s">
        <v>1</v>
      </c>
    </row>
    <row r="3" spans="1:5" ht="17.100000000000001" customHeight="1" x14ac:dyDescent="0.2">
      <c r="A3" s="4" t="s">
        <v>2</v>
      </c>
    </row>
    <row r="4" spans="1:5" ht="17.100000000000001" customHeight="1" x14ac:dyDescent="0.2">
      <c r="A4" s="16"/>
    </row>
    <row r="5" spans="1:5" ht="17.100000000000001" customHeight="1" x14ac:dyDescent="0.2">
      <c r="A5" s="28" t="s">
        <v>135</v>
      </c>
      <c r="B5" s="28"/>
    </row>
    <row r="6" spans="1:5" ht="17.100000000000001" customHeight="1" x14ac:dyDescent="0.2">
      <c r="E6" s="17" t="s">
        <v>29</v>
      </c>
    </row>
    <row r="7" spans="1:5" ht="22.5" customHeight="1" x14ac:dyDescent="0.2">
      <c r="A7" s="29" t="s">
        <v>136</v>
      </c>
      <c r="B7" s="29"/>
      <c r="C7" s="29"/>
      <c r="D7" s="29"/>
      <c r="E7" s="29"/>
    </row>
    <row r="8" spans="1:5" ht="33" customHeight="1" x14ac:dyDescent="0.2">
      <c r="A8" s="5" t="s">
        <v>32</v>
      </c>
      <c r="B8" s="1" t="s">
        <v>33</v>
      </c>
      <c r="C8" s="1" t="s">
        <v>34</v>
      </c>
      <c r="D8" s="1" t="s">
        <v>35</v>
      </c>
      <c r="E8" s="1" t="s">
        <v>31</v>
      </c>
    </row>
    <row r="9" spans="1:5" ht="15" customHeight="1" x14ac:dyDescent="0.2">
      <c r="A9" s="11" t="s">
        <v>3</v>
      </c>
      <c r="B9" s="2" t="s">
        <v>4</v>
      </c>
      <c r="C9" s="2" t="s">
        <v>5</v>
      </c>
      <c r="D9" s="7"/>
      <c r="E9" s="3" t="s">
        <v>6</v>
      </c>
    </row>
    <row r="10" spans="1:5" ht="15" customHeight="1" x14ac:dyDescent="0.2">
      <c r="A10" s="11" t="s">
        <v>3</v>
      </c>
      <c r="B10" s="2" t="s">
        <v>4</v>
      </c>
      <c r="C10" s="2" t="s">
        <v>5</v>
      </c>
      <c r="D10" s="7">
        <f>8.99+124.3+13.06</f>
        <v>146.35</v>
      </c>
      <c r="E10" s="3" t="s">
        <v>10</v>
      </c>
    </row>
    <row r="11" spans="1:5" ht="15" customHeight="1" x14ac:dyDescent="0.2">
      <c r="A11" s="22" t="s">
        <v>7</v>
      </c>
      <c r="B11" s="23"/>
      <c r="C11" s="24"/>
      <c r="D11" s="14">
        <f>SUM(D9:D10)</f>
        <v>146.35</v>
      </c>
      <c r="E11" s="15"/>
    </row>
    <row r="12" spans="1:5" ht="15" customHeight="1" x14ac:dyDescent="0.2">
      <c r="A12" s="11" t="s">
        <v>8</v>
      </c>
      <c r="B12" s="2" t="s">
        <v>9</v>
      </c>
      <c r="C12" s="2" t="s">
        <v>5</v>
      </c>
      <c r="D12" s="7">
        <f>170.05+98.98+1425.42</f>
        <v>1694.45</v>
      </c>
      <c r="E12" s="3" t="s">
        <v>10</v>
      </c>
    </row>
    <row r="13" spans="1:5" ht="15" customHeight="1" x14ac:dyDescent="0.2">
      <c r="A13" s="11" t="s">
        <v>8</v>
      </c>
      <c r="B13" s="2" t="s">
        <v>9</v>
      </c>
      <c r="C13" s="2" t="s">
        <v>5</v>
      </c>
      <c r="D13" s="7"/>
      <c r="E13" s="3" t="s">
        <v>12</v>
      </c>
    </row>
    <row r="14" spans="1:5" ht="15" customHeight="1" x14ac:dyDescent="0.2">
      <c r="A14" s="11" t="s">
        <v>8</v>
      </c>
      <c r="B14" s="2" t="s">
        <v>9</v>
      </c>
      <c r="C14" s="2" t="s">
        <v>5</v>
      </c>
      <c r="D14" s="7"/>
      <c r="E14" s="3" t="s">
        <v>97</v>
      </c>
    </row>
    <row r="15" spans="1:5" ht="15" customHeight="1" x14ac:dyDescent="0.2">
      <c r="A15" s="22" t="s">
        <v>11</v>
      </c>
      <c r="B15" s="23"/>
      <c r="C15" s="24"/>
      <c r="D15" s="14">
        <f>SUM(D12:D14)</f>
        <v>1694.45</v>
      </c>
      <c r="E15" s="15"/>
    </row>
    <row r="16" spans="1:5" ht="15" customHeight="1" x14ac:dyDescent="0.2">
      <c r="A16" s="11" t="s">
        <v>13</v>
      </c>
      <c r="B16" s="2" t="s">
        <v>14</v>
      </c>
      <c r="C16" s="2" t="s">
        <v>15</v>
      </c>
      <c r="D16" s="7">
        <f>29.88+183.08</f>
        <v>212.96</v>
      </c>
      <c r="E16" s="3" t="s">
        <v>16</v>
      </c>
    </row>
    <row r="17" spans="1:5" ht="15" customHeight="1" x14ac:dyDescent="0.2">
      <c r="A17" s="22" t="s">
        <v>21</v>
      </c>
      <c r="B17" s="23"/>
      <c r="C17" s="24"/>
      <c r="D17" s="14">
        <f>SUM(D16:D16)</f>
        <v>212.96</v>
      </c>
      <c r="E17" s="15"/>
    </row>
    <row r="18" spans="1:5" ht="15" customHeight="1" x14ac:dyDescent="0.2">
      <c r="A18" s="6" t="s">
        <v>17</v>
      </c>
      <c r="B18" s="2" t="s">
        <v>18</v>
      </c>
      <c r="C18" s="2" t="s">
        <v>19</v>
      </c>
      <c r="D18" s="7">
        <f>41.76+9.39</f>
        <v>51.15</v>
      </c>
      <c r="E18" s="3" t="s">
        <v>16</v>
      </c>
    </row>
    <row r="19" spans="1:5" ht="15" customHeight="1" x14ac:dyDescent="0.2">
      <c r="A19" s="22" t="s">
        <v>20</v>
      </c>
      <c r="B19" s="23"/>
      <c r="C19" s="24"/>
      <c r="D19" s="14">
        <f>SUM(D18:D18)</f>
        <v>51.15</v>
      </c>
      <c r="E19" s="15"/>
    </row>
    <row r="20" spans="1:5" ht="15" customHeight="1" x14ac:dyDescent="0.2">
      <c r="A20" s="6" t="s">
        <v>178</v>
      </c>
      <c r="B20" s="2" t="s">
        <v>180</v>
      </c>
      <c r="C20" s="2" t="s">
        <v>5</v>
      </c>
      <c r="D20" s="7">
        <v>51.04</v>
      </c>
      <c r="E20" s="3" t="s">
        <v>62</v>
      </c>
    </row>
    <row r="21" spans="1:5" ht="15" customHeight="1" x14ac:dyDescent="0.2">
      <c r="A21" s="22" t="s">
        <v>179</v>
      </c>
      <c r="B21" s="23"/>
      <c r="C21" s="24"/>
      <c r="D21" s="14">
        <f>SUM(D20:D20)</f>
        <v>51.04</v>
      </c>
      <c r="E21" s="15"/>
    </row>
    <row r="22" spans="1:5" ht="15" customHeight="1" x14ac:dyDescent="0.2">
      <c r="A22" s="6" t="s">
        <v>26</v>
      </c>
      <c r="B22" s="2" t="s">
        <v>27</v>
      </c>
      <c r="C22" s="2" t="s">
        <v>15</v>
      </c>
      <c r="D22" s="7">
        <v>1984.48</v>
      </c>
      <c r="E22" s="3" t="s">
        <v>28</v>
      </c>
    </row>
    <row r="23" spans="1:5" ht="15" customHeight="1" x14ac:dyDescent="0.2">
      <c r="A23" s="22" t="s">
        <v>39</v>
      </c>
      <c r="B23" s="23"/>
      <c r="C23" s="24"/>
      <c r="D23" s="14">
        <f>SUM(D22:D22)</f>
        <v>1984.48</v>
      </c>
      <c r="E23" s="15"/>
    </row>
    <row r="24" spans="1:5" ht="15" customHeight="1" x14ac:dyDescent="0.2">
      <c r="A24" s="6" t="s">
        <v>119</v>
      </c>
      <c r="B24" s="2" t="s">
        <v>121</v>
      </c>
      <c r="C24" s="2" t="s">
        <v>15</v>
      </c>
      <c r="D24" s="7"/>
      <c r="E24" s="3" t="s">
        <v>97</v>
      </c>
    </row>
    <row r="25" spans="1:5" ht="15" customHeight="1" x14ac:dyDescent="0.2">
      <c r="A25" s="22" t="s">
        <v>120</v>
      </c>
      <c r="B25" s="23"/>
      <c r="C25" s="24"/>
      <c r="D25" s="14">
        <f>SUM(D24:D24)</f>
        <v>0</v>
      </c>
      <c r="E25" s="15"/>
    </row>
    <row r="26" spans="1:5" ht="15" customHeight="1" x14ac:dyDescent="0.2">
      <c r="A26" s="6" t="s">
        <v>37</v>
      </c>
      <c r="B26" s="2" t="s">
        <v>38</v>
      </c>
      <c r="C26" s="2" t="s">
        <v>19</v>
      </c>
      <c r="D26" s="7">
        <f>2383.15+581.24+2.75</f>
        <v>2967.1400000000003</v>
      </c>
      <c r="E26" s="3" t="s">
        <v>28</v>
      </c>
    </row>
    <row r="27" spans="1:5" ht="15" customHeight="1" x14ac:dyDescent="0.2">
      <c r="A27" s="6" t="s">
        <v>37</v>
      </c>
      <c r="B27" s="2" t="s">
        <v>38</v>
      </c>
      <c r="C27" s="2" t="s">
        <v>19</v>
      </c>
      <c r="D27" s="7">
        <v>1.4</v>
      </c>
      <c r="E27" s="3" t="s">
        <v>97</v>
      </c>
    </row>
    <row r="28" spans="1:5" ht="15" customHeight="1" x14ac:dyDescent="0.2">
      <c r="A28" s="22" t="s">
        <v>40</v>
      </c>
      <c r="B28" s="23"/>
      <c r="C28" s="24"/>
      <c r="D28" s="14">
        <f>SUM(D26:D27)</f>
        <v>2968.5400000000004</v>
      </c>
      <c r="E28" s="15"/>
    </row>
    <row r="29" spans="1:5" ht="15" customHeight="1" x14ac:dyDescent="0.2">
      <c r="A29" s="12" t="s">
        <v>41</v>
      </c>
      <c r="B29" s="2" t="s">
        <v>42</v>
      </c>
      <c r="C29" s="2" t="s">
        <v>15</v>
      </c>
      <c r="D29" s="7">
        <v>140.69999999999999</v>
      </c>
      <c r="E29" s="3" t="s">
        <v>43</v>
      </c>
    </row>
    <row r="30" spans="1:5" ht="15" customHeight="1" x14ac:dyDescent="0.2">
      <c r="A30" s="22" t="s">
        <v>48</v>
      </c>
      <c r="B30" s="23"/>
      <c r="C30" s="24"/>
      <c r="D30" s="14">
        <f>SUM(D29:D29)</f>
        <v>140.69999999999999</v>
      </c>
      <c r="E30" s="15"/>
    </row>
    <row r="31" spans="1:5" ht="15" customHeight="1" x14ac:dyDescent="0.2">
      <c r="A31" s="11" t="s">
        <v>49</v>
      </c>
      <c r="B31" s="2" t="s">
        <v>50</v>
      </c>
      <c r="C31" s="2" t="s">
        <v>5</v>
      </c>
      <c r="D31" s="7"/>
      <c r="E31" s="3" t="s">
        <v>24</v>
      </c>
    </row>
    <row r="32" spans="1:5" ht="15" customHeight="1" x14ac:dyDescent="0.2">
      <c r="A32" s="11" t="s">
        <v>49</v>
      </c>
      <c r="B32" s="2" t="s">
        <v>50</v>
      </c>
      <c r="C32" s="2" t="s">
        <v>5</v>
      </c>
      <c r="D32" s="7"/>
      <c r="E32" s="3" t="s">
        <v>62</v>
      </c>
    </row>
    <row r="33" spans="1:5" ht="15" customHeight="1" x14ac:dyDescent="0.2">
      <c r="A33" s="22" t="s">
        <v>51</v>
      </c>
      <c r="B33" s="23"/>
      <c r="C33" s="24"/>
      <c r="D33" s="14">
        <f>SUM(D31:D32)</f>
        <v>0</v>
      </c>
      <c r="E33" s="15"/>
    </row>
    <row r="34" spans="1:5" ht="15" customHeight="1" x14ac:dyDescent="0.2">
      <c r="A34" s="11" t="s">
        <v>52</v>
      </c>
      <c r="B34" s="2" t="s">
        <v>59</v>
      </c>
      <c r="C34" s="2" t="s">
        <v>5</v>
      </c>
      <c r="D34" s="7">
        <f>13.33+14.08+10.6+3.8+11.07+7.36+17.2</f>
        <v>77.44</v>
      </c>
      <c r="E34" s="3" t="s">
        <v>43</v>
      </c>
    </row>
    <row r="35" spans="1:5" ht="15" customHeight="1" x14ac:dyDescent="0.2">
      <c r="A35" s="22" t="s">
        <v>53</v>
      </c>
      <c r="B35" s="23"/>
      <c r="C35" s="24"/>
      <c r="D35" s="14">
        <f>SUM(D34:D34)</f>
        <v>77.44</v>
      </c>
      <c r="E35" s="15"/>
    </row>
    <row r="36" spans="1:5" ht="15" customHeight="1" x14ac:dyDescent="0.2">
      <c r="A36" s="11" t="s">
        <v>54</v>
      </c>
      <c r="B36" s="2" t="s">
        <v>60</v>
      </c>
      <c r="C36" s="2" t="s">
        <v>58</v>
      </c>
      <c r="D36" s="7"/>
      <c r="E36" s="3" t="s">
        <v>43</v>
      </c>
    </row>
    <row r="37" spans="1:5" ht="15" customHeight="1" x14ac:dyDescent="0.2">
      <c r="A37" s="22" t="s">
        <v>55</v>
      </c>
      <c r="B37" s="23"/>
      <c r="C37" s="24"/>
      <c r="D37" s="14">
        <f>SUM(D36:D36)</f>
        <v>0</v>
      </c>
      <c r="E37" s="15"/>
    </row>
    <row r="38" spans="1:5" ht="15" customHeight="1" x14ac:dyDescent="0.2">
      <c r="A38" s="11" t="s">
        <v>56</v>
      </c>
      <c r="B38" s="2" t="s">
        <v>61</v>
      </c>
      <c r="C38" s="2" t="s">
        <v>5</v>
      </c>
      <c r="D38" s="7">
        <f>74.63+29.96</f>
        <v>104.59</v>
      </c>
      <c r="E38" s="3" t="s">
        <v>43</v>
      </c>
    </row>
    <row r="39" spans="1:5" ht="15" customHeight="1" x14ac:dyDescent="0.2">
      <c r="A39" s="11" t="s">
        <v>56</v>
      </c>
      <c r="B39" s="2" t="s">
        <v>61</v>
      </c>
      <c r="C39" s="2" t="s">
        <v>5</v>
      </c>
      <c r="D39" s="7">
        <f>473.75+468.54</f>
        <v>942.29</v>
      </c>
      <c r="E39" s="3" t="s">
        <v>62</v>
      </c>
    </row>
    <row r="40" spans="1:5" ht="15" customHeight="1" x14ac:dyDescent="0.2">
      <c r="A40" s="22" t="s">
        <v>57</v>
      </c>
      <c r="B40" s="23"/>
      <c r="C40" s="24"/>
      <c r="D40" s="14">
        <f>SUM(D38:D39)</f>
        <v>1046.8799999999999</v>
      </c>
      <c r="E40" s="15"/>
    </row>
    <row r="41" spans="1:5" ht="15" customHeight="1" x14ac:dyDescent="0.2">
      <c r="A41" s="11" t="s">
        <v>63</v>
      </c>
      <c r="B41" s="2" t="s">
        <v>64</v>
      </c>
      <c r="C41" s="2" t="s">
        <v>19</v>
      </c>
      <c r="D41" s="7">
        <v>152.61000000000001</v>
      </c>
      <c r="E41" s="3" t="s">
        <v>43</v>
      </c>
    </row>
    <row r="42" spans="1:5" ht="15" customHeight="1" x14ac:dyDescent="0.2">
      <c r="A42" s="11" t="s">
        <v>63</v>
      </c>
      <c r="B42" s="2" t="s">
        <v>64</v>
      </c>
      <c r="C42" s="2" t="s">
        <v>19</v>
      </c>
      <c r="D42" s="7">
        <v>52.56</v>
      </c>
      <c r="E42" s="3" t="s">
        <v>62</v>
      </c>
    </row>
    <row r="43" spans="1:5" ht="15" customHeight="1" x14ac:dyDescent="0.2">
      <c r="A43" s="22" t="s">
        <v>65</v>
      </c>
      <c r="B43" s="23"/>
      <c r="C43" s="24"/>
      <c r="D43" s="14">
        <f>SUM(D41:D42)</f>
        <v>205.17000000000002</v>
      </c>
      <c r="E43" s="15"/>
    </row>
    <row r="44" spans="1:5" ht="15" customHeight="1" x14ac:dyDescent="0.2">
      <c r="A44" s="11" t="s">
        <v>186</v>
      </c>
      <c r="B44" s="2" t="s">
        <v>187</v>
      </c>
      <c r="C44" s="2" t="s">
        <v>5</v>
      </c>
      <c r="D44" s="7">
        <v>38.9</v>
      </c>
      <c r="E44" s="3" t="s">
        <v>62</v>
      </c>
    </row>
    <row r="45" spans="1:5" ht="15" customHeight="1" x14ac:dyDescent="0.2">
      <c r="A45" s="22" t="s">
        <v>188</v>
      </c>
      <c r="B45" s="23"/>
      <c r="C45" s="24"/>
      <c r="D45" s="14">
        <f>SUM(D44:D44)</f>
        <v>38.9</v>
      </c>
      <c r="E45" s="15"/>
    </row>
    <row r="46" spans="1:5" ht="15" customHeight="1" x14ac:dyDescent="0.2">
      <c r="A46" s="11" t="s">
        <v>68</v>
      </c>
      <c r="B46" s="2" t="s">
        <v>72</v>
      </c>
      <c r="C46" s="2" t="s">
        <v>73</v>
      </c>
      <c r="D46" s="7"/>
      <c r="E46" s="3" t="s">
        <v>62</v>
      </c>
    </row>
    <row r="47" spans="1:5" ht="15" customHeight="1" x14ac:dyDescent="0.2">
      <c r="A47" s="11" t="s">
        <v>68</v>
      </c>
      <c r="B47" s="2" t="s">
        <v>72</v>
      </c>
      <c r="C47" s="2" t="s">
        <v>73</v>
      </c>
      <c r="D47" s="7">
        <v>440</v>
      </c>
      <c r="E47" s="3" t="s">
        <v>158</v>
      </c>
    </row>
    <row r="48" spans="1:5" ht="15" customHeight="1" x14ac:dyDescent="0.2">
      <c r="A48" s="22" t="s">
        <v>71</v>
      </c>
      <c r="B48" s="23"/>
      <c r="C48" s="24"/>
      <c r="D48" s="14">
        <f>SUM(D46:D47)</f>
        <v>440</v>
      </c>
      <c r="E48" s="15"/>
    </row>
    <row r="49" spans="1:5" ht="15" customHeight="1" x14ac:dyDescent="0.2">
      <c r="A49" s="11" t="s">
        <v>69</v>
      </c>
      <c r="B49" s="2" t="s">
        <v>74</v>
      </c>
      <c r="C49" s="2" t="s">
        <v>75</v>
      </c>
      <c r="D49" s="7"/>
      <c r="E49" s="3" t="s">
        <v>62</v>
      </c>
    </row>
    <row r="50" spans="1:5" ht="15" customHeight="1" x14ac:dyDescent="0.2">
      <c r="A50" s="22" t="s">
        <v>70</v>
      </c>
      <c r="B50" s="23"/>
      <c r="C50" s="24"/>
      <c r="D50" s="14">
        <f>SUM(D49:D49)</f>
        <v>0</v>
      </c>
      <c r="E50" s="15"/>
    </row>
    <row r="51" spans="1:5" ht="15" customHeight="1" x14ac:dyDescent="0.2">
      <c r="A51" s="11" t="s">
        <v>76</v>
      </c>
      <c r="B51" s="2" t="s">
        <v>77</v>
      </c>
      <c r="C51" s="2" t="s">
        <v>5</v>
      </c>
      <c r="D51" s="7">
        <f>66.09+17.38</f>
        <v>83.47</v>
      </c>
      <c r="E51" s="3" t="s">
        <v>62</v>
      </c>
    </row>
    <row r="52" spans="1:5" ht="15" customHeight="1" x14ac:dyDescent="0.2">
      <c r="A52" s="22" t="s">
        <v>79</v>
      </c>
      <c r="B52" s="23"/>
      <c r="C52" s="24"/>
      <c r="D52" s="14">
        <f>SUM(D51:D51)</f>
        <v>83.47</v>
      </c>
      <c r="E52" s="15"/>
    </row>
    <row r="53" spans="1:5" ht="15" customHeight="1" x14ac:dyDescent="0.2">
      <c r="A53" s="11" t="s">
        <v>78</v>
      </c>
      <c r="B53" s="2" t="s">
        <v>81</v>
      </c>
      <c r="C53" s="2" t="s">
        <v>15</v>
      </c>
      <c r="D53" s="7">
        <v>284.2</v>
      </c>
      <c r="E53" s="3" t="s">
        <v>24</v>
      </c>
    </row>
    <row r="54" spans="1:5" ht="15" customHeight="1" x14ac:dyDescent="0.2">
      <c r="A54" s="22" t="s">
        <v>80</v>
      </c>
      <c r="B54" s="23"/>
      <c r="C54" s="24"/>
      <c r="D54" s="14">
        <f>SUM(D53:D53)</f>
        <v>284.2</v>
      </c>
      <c r="E54" s="15"/>
    </row>
    <row r="55" spans="1:5" ht="15" customHeight="1" x14ac:dyDescent="0.2">
      <c r="A55" s="6" t="s">
        <v>22</v>
      </c>
      <c r="B55" s="2" t="s">
        <v>23</v>
      </c>
      <c r="C55" s="2" t="s">
        <v>15</v>
      </c>
      <c r="D55" s="7">
        <v>1.66</v>
      </c>
      <c r="E55" s="3" t="s">
        <v>24</v>
      </c>
    </row>
    <row r="56" spans="1:5" ht="15" customHeight="1" x14ac:dyDescent="0.2">
      <c r="A56" s="22" t="s">
        <v>25</v>
      </c>
      <c r="B56" s="23"/>
      <c r="C56" s="24"/>
      <c r="D56" s="14">
        <f>SUM(D55:D55)</f>
        <v>1.66</v>
      </c>
      <c r="E56" s="15"/>
    </row>
    <row r="57" spans="1:5" ht="15" customHeight="1" x14ac:dyDescent="0.2">
      <c r="A57" s="11" t="s">
        <v>82</v>
      </c>
      <c r="B57" s="2" t="s">
        <v>83</v>
      </c>
      <c r="C57" s="2" t="s">
        <v>15</v>
      </c>
      <c r="D57" s="7"/>
      <c r="E57" s="3" t="s">
        <v>62</v>
      </c>
    </row>
    <row r="58" spans="1:5" ht="15" customHeight="1" x14ac:dyDescent="0.2">
      <c r="A58" s="22" t="s">
        <v>84</v>
      </c>
      <c r="B58" s="23"/>
      <c r="C58" s="24"/>
      <c r="D58" s="14">
        <f>SUM(D57:D57)</f>
        <v>0</v>
      </c>
      <c r="E58" s="15"/>
    </row>
    <row r="59" spans="1:5" ht="15" customHeight="1" x14ac:dyDescent="0.2">
      <c r="A59" s="11" t="s">
        <v>85</v>
      </c>
      <c r="B59" s="2" t="s">
        <v>90</v>
      </c>
      <c r="C59" s="2" t="s">
        <v>91</v>
      </c>
      <c r="D59" s="7"/>
      <c r="E59" s="3" t="s">
        <v>92</v>
      </c>
    </row>
    <row r="60" spans="1:5" ht="15" customHeight="1" x14ac:dyDescent="0.2">
      <c r="A60" s="22" t="s">
        <v>86</v>
      </c>
      <c r="B60" s="23"/>
      <c r="C60" s="24"/>
      <c r="D60" s="14">
        <f>SUM(D59:D59)</f>
        <v>0</v>
      </c>
      <c r="E60" s="15"/>
    </row>
    <row r="61" spans="1:5" ht="15" customHeight="1" x14ac:dyDescent="0.2">
      <c r="A61" s="11" t="s">
        <v>87</v>
      </c>
      <c r="B61" s="2" t="s">
        <v>94</v>
      </c>
      <c r="C61" s="2" t="s">
        <v>5</v>
      </c>
      <c r="D61" s="7">
        <v>311.29000000000002</v>
      </c>
      <c r="E61" s="3" t="s">
        <v>62</v>
      </c>
    </row>
    <row r="62" spans="1:5" ht="15" customHeight="1" x14ac:dyDescent="0.2">
      <c r="A62" s="22" t="s">
        <v>88</v>
      </c>
      <c r="B62" s="23"/>
      <c r="C62" s="24"/>
      <c r="D62" s="14">
        <f>SUM(D61:D61)</f>
        <v>311.29000000000002</v>
      </c>
      <c r="E62" s="15"/>
    </row>
    <row r="63" spans="1:5" ht="15" customHeight="1" x14ac:dyDescent="0.2">
      <c r="A63" s="11" t="s">
        <v>89</v>
      </c>
      <c r="B63" s="2" t="s">
        <v>95</v>
      </c>
      <c r="C63" s="2" t="s">
        <v>19</v>
      </c>
      <c r="D63" s="7">
        <v>182.5</v>
      </c>
      <c r="E63" s="3" t="s">
        <v>6</v>
      </c>
    </row>
    <row r="64" spans="1:5" ht="15" customHeight="1" x14ac:dyDescent="0.2">
      <c r="A64" s="22" t="s">
        <v>93</v>
      </c>
      <c r="B64" s="23"/>
      <c r="C64" s="24"/>
      <c r="D64" s="14">
        <f>SUM(D63:D63)</f>
        <v>182.5</v>
      </c>
      <c r="E64" s="15"/>
    </row>
    <row r="65" spans="1:5" ht="15" customHeight="1" x14ac:dyDescent="0.2">
      <c r="A65" s="11" t="s">
        <v>174</v>
      </c>
      <c r="B65" s="2" t="s">
        <v>176</v>
      </c>
      <c r="C65" s="2" t="s">
        <v>5</v>
      </c>
      <c r="D65" s="7">
        <v>52.1</v>
      </c>
      <c r="E65" s="3" t="s">
        <v>177</v>
      </c>
    </row>
    <row r="66" spans="1:5" ht="15" customHeight="1" x14ac:dyDescent="0.2">
      <c r="A66" s="22" t="s">
        <v>175</v>
      </c>
      <c r="B66" s="23"/>
      <c r="C66" s="24"/>
      <c r="D66" s="14">
        <f>SUM(D65:D65)</f>
        <v>52.1</v>
      </c>
      <c r="E66" s="15"/>
    </row>
    <row r="67" spans="1:5" ht="15" customHeight="1" x14ac:dyDescent="0.2">
      <c r="A67" s="11" t="s">
        <v>102</v>
      </c>
      <c r="B67" s="2" t="s">
        <v>104</v>
      </c>
      <c r="C67" s="2" t="s">
        <v>15</v>
      </c>
      <c r="D67" s="7"/>
      <c r="E67" s="3" t="s">
        <v>62</v>
      </c>
    </row>
    <row r="68" spans="1:5" ht="15" customHeight="1" x14ac:dyDescent="0.2">
      <c r="A68" s="22" t="s">
        <v>103</v>
      </c>
      <c r="B68" s="23"/>
      <c r="C68" s="24"/>
      <c r="D68" s="14">
        <f>SUM(D67:D67)</f>
        <v>0</v>
      </c>
      <c r="E68" s="15"/>
    </row>
    <row r="69" spans="1:5" ht="15" customHeight="1" x14ac:dyDescent="0.2">
      <c r="A69" s="11" t="s">
        <v>159</v>
      </c>
      <c r="B69" s="2" t="s">
        <v>160</v>
      </c>
      <c r="C69" s="2" t="s">
        <v>161</v>
      </c>
      <c r="D69" s="7">
        <v>60</v>
      </c>
      <c r="E69" s="3" t="s">
        <v>67</v>
      </c>
    </row>
    <row r="70" spans="1:5" ht="15" customHeight="1" x14ac:dyDescent="0.2">
      <c r="A70" s="11" t="s">
        <v>159</v>
      </c>
      <c r="B70" s="2" t="s">
        <v>160</v>
      </c>
      <c r="C70" s="2" t="s">
        <v>161</v>
      </c>
      <c r="D70" s="7">
        <v>50</v>
      </c>
      <c r="E70" s="3" t="s">
        <v>6</v>
      </c>
    </row>
    <row r="71" spans="1:5" ht="15" customHeight="1" x14ac:dyDescent="0.2">
      <c r="A71" s="22" t="s">
        <v>162</v>
      </c>
      <c r="B71" s="23"/>
      <c r="C71" s="24"/>
      <c r="D71" s="14">
        <f>SUM(D69:D70)</f>
        <v>110</v>
      </c>
      <c r="E71" s="15"/>
    </row>
    <row r="72" spans="1:5" ht="15" customHeight="1" x14ac:dyDescent="0.2">
      <c r="A72" s="11" t="s">
        <v>190</v>
      </c>
      <c r="B72" s="2" t="s">
        <v>189</v>
      </c>
      <c r="C72" s="2" t="s">
        <v>5</v>
      </c>
      <c r="D72" s="7">
        <v>6.32</v>
      </c>
      <c r="E72" s="3" t="s">
        <v>111</v>
      </c>
    </row>
    <row r="73" spans="1:5" ht="15" customHeight="1" x14ac:dyDescent="0.2">
      <c r="A73" s="22" t="s">
        <v>191</v>
      </c>
      <c r="B73" s="23"/>
      <c r="C73" s="24"/>
      <c r="D73" s="14">
        <f>SUM(D72:D72)</f>
        <v>6.32</v>
      </c>
      <c r="E73" s="15"/>
    </row>
    <row r="74" spans="1:5" ht="15" customHeight="1" x14ac:dyDescent="0.2">
      <c r="A74" s="11" t="s">
        <v>105</v>
      </c>
      <c r="B74" s="2" t="s">
        <v>107</v>
      </c>
      <c r="C74" s="2" t="s">
        <v>108</v>
      </c>
      <c r="D74" s="7">
        <v>51.43</v>
      </c>
      <c r="E74" s="3" t="s">
        <v>6</v>
      </c>
    </row>
    <row r="75" spans="1:5" ht="15" customHeight="1" x14ac:dyDescent="0.2">
      <c r="A75" s="22" t="s">
        <v>106</v>
      </c>
      <c r="B75" s="23"/>
      <c r="C75" s="24"/>
      <c r="D75" s="14">
        <f>SUM(D74:D74)</f>
        <v>51.43</v>
      </c>
      <c r="E75" s="15"/>
    </row>
    <row r="76" spans="1:5" ht="15" customHeight="1" x14ac:dyDescent="0.2">
      <c r="A76" s="11" t="s">
        <v>109</v>
      </c>
      <c r="B76" s="2"/>
      <c r="C76" s="2" t="s">
        <v>110</v>
      </c>
      <c r="D76" s="7">
        <f>191.09+159.24</f>
        <v>350.33000000000004</v>
      </c>
      <c r="E76" s="3" t="s">
        <v>111</v>
      </c>
    </row>
    <row r="77" spans="1:5" ht="15" customHeight="1" x14ac:dyDescent="0.2">
      <c r="A77" s="22" t="s">
        <v>112</v>
      </c>
      <c r="B77" s="23"/>
      <c r="C77" s="24"/>
      <c r="D77" s="14">
        <f>SUM(D76:D76)</f>
        <v>350.33000000000004</v>
      </c>
      <c r="E77" s="15"/>
    </row>
    <row r="78" spans="1:5" ht="15" customHeight="1" x14ac:dyDescent="0.2">
      <c r="A78" s="11" t="s">
        <v>113</v>
      </c>
      <c r="B78" s="2"/>
      <c r="C78" s="2" t="s">
        <v>5</v>
      </c>
      <c r="D78" s="7">
        <v>321.08</v>
      </c>
      <c r="E78" s="3" t="s">
        <v>114</v>
      </c>
    </row>
    <row r="79" spans="1:5" ht="15" customHeight="1" x14ac:dyDescent="0.2">
      <c r="A79" s="22" t="s">
        <v>115</v>
      </c>
      <c r="B79" s="23"/>
      <c r="C79" s="24"/>
      <c r="D79" s="14">
        <f>SUM(D78:D78)</f>
        <v>321.08</v>
      </c>
      <c r="E79" s="15"/>
    </row>
    <row r="80" spans="1:5" ht="15" customHeight="1" x14ac:dyDescent="0.2">
      <c r="A80" s="11" t="s">
        <v>116</v>
      </c>
      <c r="B80" s="2" t="s">
        <v>117</v>
      </c>
      <c r="C80" s="2" t="s">
        <v>73</v>
      </c>
      <c r="D80" s="7">
        <v>217.09</v>
      </c>
      <c r="E80" s="3" t="s">
        <v>62</v>
      </c>
    </row>
    <row r="81" spans="1:5" ht="15" customHeight="1" x14ac:dyDescent="0.2">
      <c r="A81" s="11" t="s">
        <v>116</v>
      </c>
      <c r="B81" s="2" t="s">
        <v>117</v>
      </c>
      <c r="C81" s="2" t="s">
        <v>73</v>
      </c>
      <c r="D81" s="7">
        <f>18.26+38.61</f>
        <v>56.870000000000005</v>
      </c>
      <c r="E81" s="3" t="s">
        <v>43</v>
      </c>
    </row>
    <row r="82" spans="1:5" ht="15" customHeight="1" x14ac:dyDescent="0.2">
      <c r="A82" s="11" t="s">
        <v>116</v>
      </c>
      <c r="B82" s="2" t="s">
        <v>117</v>
      </c>
      <c r="C82" s="2" t="s">
        <v>73</v>
      </c>
      <c r="D82" s="7">
        <v>109.76</v>
      </c>
      <c r="E82" s="3" t="s">
        <v>67</v>
      </c>
    </row>
    <row r="83" spans="1:5" ht="15" customHeight="1" x14ac:dyDescent="0.2">
      <c r="A83" s="22" t="s">
        <v>118</v>
      </c>
      <c r="B83" s="23"/>
      <c r="C83" s="24"/>
      <c r="D83" s="14">
        <f>SUM(D80:D82)</f>
        <v>383.72</v>
      </c>
      <c r="E83" s="15"/>
    </row>
    <row r="84" spans="1:5" ht="15" customHeight="1" x14ac:dyDescent="0.2">
      <c r="A84" s="11" t="s">
        <v>122</v>
      </c>
      <c r="B84" s="2" t="s">
        <v>124</v>
      </c>
      <c r="C84" s="2" t="s">
        <v>125</v>
      </c>
      <c r="D84" s="7"/>
      <c r="E84" s="3" t="s">
        <v>62</v>
      </c>
    </row>
    <row r="85" spans="1:5" ht="15" customHeight="1" x14ac:dyDescent="0.2">
      <c r="A85" s="22" t="s">
        <v>123</v>
      </c>
      <c r="B85" s="23"/>
      <c r="C85" s="24"/>
      <c r="D85" s="14">
        <f>SUM(D84:D84)</f>
        <v>0</v>
      </c>
      <c r="E85" s="15"/>
    </row>
    <row r="86" spans="1:5" ht="15" customHeight="1" x14ac:dyDescent="0.2">
      <c r="A86" s="11" t="s">
        <v>164</v>
      </c>
      <c r="B86" s="2" t="s">
        <v>166</v>
      </c>
      <c r="C86" s="2" t="s">
        <v>15</v>
      </c>
      <c r="D86" s="7">
        <v>173.14</v>
      </c>
      <c r="E86" s="3" t="s">
        <v>111</v>
      </c>
    </row>
    <row r="87" spans="1:5" ht="15" customHeight="1" x14ac:dyDescent="0.2">
      <c r="A87" s="22" t="s">
        <v>165</v>
      </c>
      <c r="B87" s="23"/>
      <c r="C87" s="24"/>
      <c r="D87" s="14">
        <f>SUM(D86:D86)</f>
        <v>173.14</v>
      </c>
      <c r="E87" s="15"/>
    </row>
    <row r="88" spans="1:5" ht="15" customHeight="1" x14ac:dyDescent="0.2">
      <c r="A88" s="11" t="s">
        <v>126</v>
      </c>
      <c r="B88" s="2" t="s">
        <v>128</v>
      </c>
      <c r="C88" s="2" t="s">
        <v>5</v>
      </c>
      <c r="D88" s="7"/>
      <c r="E88" s="3" t="s">
        <v>62</v>
      </c>
    </row>
    <row r="89" spans="1:5" ht="15" customHeight="1" x14ac:dyDescent="0.2">
      <c r="A89" s="22" t="s">
        <v>127</v>
      </c>
      <c r="B89" s="23"/>
      <c r="C89" s="24"/>
      <c r="D89" s="14">
        <f>SUM(D88:D88)</f>
        <v>0</v>
      </c>
      <c r="E89" s="15"/>
    </row>
    <row r="90" spans="1:5" ht="15" customHeight="1" x14ac:dyDescent="0.2">
      <c r="A90" s="11" t="s">
        <v>129</v>
      </c>
      <c r="B90" s="2" t="s">
        <v>130</v>
      </c>
      <c r="C90" s="2" t="s">
        <v>5</v>
      </c>
      <c r="D90" s="7"/>
      <c r="E90" s="3" t="s">
        <v>24</v>
      </c>
    </row>
    <row r="91" spans="1:5" ht="15" customHeight="1" x14ac:dyDescent="0.2">
      <c r="A91" s="22" t="s">
        <v>131</v>
      </c>
      <c r="B91" s="23"/>
      <c r="C91" s="24"/>
      <c r="D91" s="14">
        <f>SUM(D90:D90)</f>
        <v>0</v>
      </c>
      <c r="E91" s="15"/>
    </row>
    <row r="92" spans="1:5" ht="15" customHeight="1" x14ac:dyDescent="0.2">
      <c r="A92" s="11" t="s">
        <v>132</v>
      </c>
      <c r="B92" s="2" t="s">
        <v>134</v>
      </c>
      <c r="C92" s="2" t="s">
        <v>5</v>
      </c>
      <c r="D92" s="7">
        <v>301.16000000000003</v>
      </c>
      <c r="E92" s="3" t="s">
        <v>10</v>
      </c>
    </row>
    <row r="93" spans="1:5" ht="15" customHeight="1" x14ac:dyDescent="0.2">
      <c r="A93" s="11" t="s">
        <v>132</v>
      </c>
      <c r="B93" s="2" t="s">
        <v>134</v>
      </c>
      <c r="C93" s="2" t="s">
        <v>5</v>
      </c>
      <c r="D93" s="7">
        <v>10.130000000000001</v>
      </c>
      <c r="E93" s="3" t="s">
        <v>97</v>
      </c>
    </row>
    <row r="94" spans="1:5" ht="15" customHeight="1" x14ac:dyDescent="0.2">
      <c r="A94" s="22" t="s">
        <v>133</v>
      </c>
      <c r="B94" s="23"/>
      <c r="C94" s="24"/>
      <c r="D94" s="14">
        <f>SUM(D92:D93)</f>
        <v>311.29000000000002</v>
      </c>
      <c r="E94" s="15"/>
    </row>
    <row r="95" spans="1:5" ht="15" customHeight="1" x14ac:dyDescent="0.2">
      <c r="A95" s="11" t="s">
        <v>144</v>
      </c>
      <c r="B95" s="2" t="s">
        <v>147</v>
      </c>
      <c r="C95" s="2" t="s">
        <v>108</v>
      </c>
      <c r="D95" s="7">
        <v>407.03</v>
      </c>
      <c r="E95" s="3" t="s">
        <v>146</v>
      </c>
    </row>
    <row r="96" spans="1:5" ht="15" customHeight="1" x14ac:dyDescent="0.2">
      <c r="A96" s="22" t="s">
        <v>145</v>
      </c>
      <c r="B96" s="23"/>
      <c r="C96" s="24"/>
      <c r="D96" s="14">
        <f>SUM(D95:D95)</f>
        <v>407.03</v>
      </c>
      <c r="E96" s="15"/>
    </row>
    <row r="97" spans="1:5" ht="15" customHeight="1" x14ac:dyDescent="0.2">
      <c r="A97" s="11" t="s">
        <v>148</v>
      </c>
      <c r="B97" s="2" t="s">
        <v>149</v>
      </c>
      <c r="C97" s="2" t="s">
        <v>66</v>
      </c>
      <c r="D97" s="7">
        <v>94.28</v>
      </c>
      <c r="E97" s="3" t="s">
        <v>43</v>
      </c>
    </row>
    <row r="98" spans="1:5" ht="15" customHeight="1" x14ac:dyDescent="0.2">
      <c r="A98" s="22" t="s">
        <v>154</v>
      </c>
      <c r="B98" s="23"/>
      <c r="C98" s="24"/>
      <c r="D98" s="14">
        <f>SUM(D97:D97)</f>
        <v>94.28</v>
      </c>
      <c r="E98" s="15"/>
    </row>
    <row r="99" spans="1:5" ht="15" customHeight="1" x14ac:dyDescent="0.2">
      <c r="A99" s="11" t="s">
        <v>167</v>
      </c>
      <c r="B99" s="2" t="s">
        <v>169</v>
      </c>
      <c r="C99" s="2" t="s">
        <v>170</v>
      </c>
      <c r="D99" s="7">
        <v>92.85</v>
      </c>
      <c r="E99" s="3" t="s">
        <v>62</v>
      </c>
    </row>
    <row r="100" spans="1:5" ht="15" customHeight="1" x14ac:dyDescent="0.2">
      <c r="A100" s="22" t="s">
        <v>168</v>
      </c>
      <c r="B100" s="23"/>
      <c r="C100" s="24"/>
      <c r="D100" s="14">
        <f>SUM(D99:D99)</f>
        <v>92.85</v>
      </c>
      <c r="E100" s="15"/>
    </row>
    <row r="101" spans="1:5" ht="15" customHeight="1" x14ac:dyDescent="0.2">
      <c r="A101" s="11" t="s">
        <v>155</v>
      </c>
      <c r="B101" s="2" t="s">
        <v>156</v>
      </c>
      <c r="C101" s="2" t="s">
        <v>15</v>
      </c>
      <c r="D101" s="7">
        <v>149.04</v>
      </c>
      <c r="E101" s="3" t="s">
        <v>157</v>
      </c>
    </row>
    <row r="102" spans="1:5" ht="15" customHeight="1" x14ac:dyDescent="0.2">
      <c r="A102" s="22" t="s">
        <v>163</v>
      </c>
      <c r="B102" s="23"/>
      <c r="C102" s="24"/>
      <c r="D102" s="14">
        <f>SUM(D101:D101)</f>
        <v>149.04</v>
      </c>
      <c r="E102" s="15"/>
    </row>
    <row r="103" spans="1:5" ht="15" customHeight="1" x14ac:dyDescent="0.2">
      <c r="A103" s="11" t="s">
        <v>171</v>
      </c>
      <c r="B103" s="2" t="s">
        <v>172</v>
      </c>
      <c r="C103" s="2" t="s">
        <v>5</v>
      </c>
      <c r="D103" s="7">
        <v>19</v>
      </c>
      <c r="E103" s="3" t="s">
        <v>62</v>
      </c>
    </row>
    <row r="104" spans="1:5" ht="15" customHeight="1" x14ac:dyDescent="0.2">
      <c r="A104" s="11" t="s">
        <v>171</v>
      </c>
      <c r="B104" s="2" t="s">
        <v>172</v>
      </c>
      <c r="C104" s="2" t="s">
        <v>5</v>
      </c>
      <c r="D104" s="7">
        <f>30+931.03</f>
        <v>961.03</v>
      </c>
      <c r="E104" s="3" t="s">
        <v>67</v>
      </c>
    </row>
    <row r="105" spans="1:5" ht="15" customHeight="1" x14ac:dyDescent="0.2">
      <c r="A105" s="11" t="s">
        <v>171</v>
      </c>
      <c r="B105" s="2" t="s">
        <v>172</v>
      </c>
      <c r="C105" s="2" t="s">
        <v>5</v>
      </c>
      <c r="D105" s="7">
        <v>339.01</v>
      </c>
      <c r="E105" s="3" t="s">
        <v>185</v>
      </c>
    </row>
    <row r="106" spans="1:5" ht="15" customHeight="1" x14ac:dyDescent="0.2">
      <c r="A106" s="22" t="s">
        <v>173</v>
      </c>
      <c r="B106" s="23"/>
      <c r="C106" s="24"/>
      <c r="D106" s="14">
        <f>SUM(D103:D105)</f>
        <v>1319.04</v>
      </c>
      <c r="E106" s="15"/>
    </row>
    <row r="107" spans="1:5" ht="15" customHeight="1" x14ac:dyDescent="0.2">
      <c r="A107" s="11" t="s">
        <v>181</v>
      </c>
      <c r="B107" s="2" t="s">
        <v>182</v>
      </c>
      <c r="C107" s="2" t="s">
        <v>183</v>
      </c>
      <c r="D107" s="7">
        <f>500+90</f>
        <v>590</v>
      </c>
      <c r="E107" s="3" t="s">
        <v>111</v>
      </c>
    </row>
    <row r="108" spans="1:5" ht="15" customHeight="1" x14ac:dyDescent="0.2">
      <c r="A108" s="22" t="s">
        <v>184</v>
      </c>
      <c r="B108" s="23"/>
      <c r="C108" s="24"/>
      <c r="D108" s="14">
        <f>SUM(D107:D107)</f>
        <v>590</v>
      </c>
      <c r="E108" s="15"/>
    </row>
    <row r="109" spans="1:5" ht="15" customHeight="1" x14ac:dyDescent="0.2">
      <c r="A109" s="11" t="s">
        <v>150</v>
      </c>
      <c r="B109" s="2" t="s">
        <v>151</v>
      </c>
      <c r="C109" s="2" t="s">
        <v>15</v>
      </c>
      <c r="D109" s="7">
        <v>102</v>
      </c>
      <c r="E109" s="3" t="s">
        <v>62</v>
      </c>
    </row>
    <row r="110" spans="1:5" ht="15" customHeight="1" x14ac:dyDescent="0.2">
      <c r="A110" s="22" t="s">
        <v>153</v>
      </c>
      <c r="B110" s="23"/>
      <c r="C110" s="24"/>
      <c r="D110" s="14">
        <f>SUM(D109:D109)</f>
        <v>102</v>
      </c>
      <c r="E110" s="15"/>
    </row>
    <row r="111" spans="1:5" ht="21" customHeight="1" x14ac:dyDescent="0.2">
      <c r="A111" s="25" t="s">
        <v>137</v>
      </c>
      <c r="B111" s="26"/>
      <c r="C111" s="27"/>
      <c r="D111" s="20">
        <f>D11+D15+D17+D19+D21+D23+D25+D28+D30+D33+D35+D37+D40+D43+D45+D48+D50+D52+D54+D56+D58+D60+D62+D64+D66+D68+D71+D73+D75+D77+D79+D83+D85+D87+D89+D91+D94+D96+D98+D100+D102+D106+D108+D110</f>
        <v>14434.830000000002</v>
      </c>
      <c r="E111" s="13"/>
    </row>
    <row r="114" spans="5:5" x14ac:dyDescent="0.2">
      <c r="E114" t="s">
        <v>192</v>
      </c>
    </row>
  </sheetData>
  <mergeCells count="47">
    <mergeCell ref="A56:C56"/>
    <mergeCell ref="A108:C108"/>
    <mergeCell ref="A35:C35"/>
    <mergeCell ref="A37:C37"/>
    <mergeCell ref="A96:C96"/>
    <mergeCell ref="A98:C98"/>
    <mergeCell ref="A102:C102"/>
    <mergeCell ref="A100:C100"/>
    <mergeCell ref="A40:C40"/>
    <mergeCell ref="A43:C43"/>
    <mergeCell ref="A45:C45"/>
    <mergeCell ref="A48:C48"/>
    <mergeCell ref="A50:C50"/>
    <mergeCell ref="A52:C52"/>
    <mergeCell ref="A54:C54"/>
    <mergeCell ref="A33:C33"/>
    <mergeCell ref="A11:C11"/>
    <mergeCell ref="A15:C15"/>
    <mergeCell ref="A17:C17"/>
    <mergeCell ref="A19:C19"/>
    <mergeCell ref="A21:C21"/>
    <mergeCell ref="A25:C25"/>
    <mergeCell ref="A5:B5"/>
    <mergeCell ref="A7:E7"/>
    <mergeCell ref="A23:C23"/>
    <mergeCell ref="A28:C28"/>
    <mergeCell ref="A30:C30"/>
    <mergeCell ref="A111:C111"/>
    <mergeCell ref="A66:C66"/>
    <mergeCell ref="A68:C68"/>
    <mergeCell ref="A71:C71"/>
    <mergeCell ref="A73:C73"/>
    <mergeCell ref="A75:C75"/>
    <mergeCell ref="A77:C77"/>
    <mergeCell ref="A79:C79"/>
    <mergeCell ref="A83:C83"/>
    <mergeCell ref="A85:C85"/>
    <mergeCell ref="A87:C87"/>
    <mergeCell ref="A89:C89"/>
    <mergeCell ref="A106:C106"/>
    <mergeCell ref="A91:C91"/>
    <mergeCell ref="A94:C94"/>
    <mergeCell ref="A110:C110"/>
    <mergeCell ref="A58:C58"/>
    <mergeCell ref="A60:C60"/>
    <mergeCell ref="A62:C62"/>
    <mergeCell ref="A64:C64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D9 A19:D19 A18:C18 A25:D25 A24:C24 A94:C94 A92:C92 A11:D11 A10:C10 A13:D15 A12:C12 A17:D17 A16:C16 B21:D21 A23:D23 A22:C22 A28:D28 A26:C27 A35:D35 A34:C34 A37:D37 A36:C36 A40:D40 A38:C39 A52:D52 A51:C51 A57:D60 A53:C53 A68:D68 A67:C67 B71:C71 B69:B70 B73:D73 A75:D75 A74:C74 A77:D77 A76:C76 A79:D79 A78:C78 A83:D83 A82:C82 A85:D85 A84:C84 B87:D87 A89:D89 A88:C88 A91:D91 A90:C90 B109 A30:D33 A29:C29 B95 A49:D50 A41:C42 A64:D64 A63:C63 B97 A43:D43 B46 A47:C47 A48:C48 B101 B86 B99 A62:D62 A61:C61 B103 B66:C66 B65 A80:C80 B81 A54:D54 B107:C107 B20 B104:B105 B45:D45 B44 B72:C72 B55 B93" numberStoredAsText="1"/>
    <ignoredError sqref="D18 D76" formula="1"/>
    <ignoredError sqref="D107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8" sqref="C28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0</v>
      </c>
      <c r="B1" s="16"/>
    </row>
    <row r="2" spans="1:3" ht="17.100000000000001" customHeight="1" x14ac:dyDescent="0.2">
      <c r="A2" s="4" t="s">
        <v>1</v>
      </c>
      <c r="B2" s="16"/>
    </row>
    <row r="3" spans="1:3" ht="17.100000000000001" customHeight="1" x14ac:dyDescent="0.2">
      <c r="A3" s="4" t="s">
        <v>2</v>
      </c>
      <c r="B3" s="16"/>
    </row>
    <row r="4" spans="1:3" ht="17.100000000000001" customHeight="1" x14ac:dyDescent="0.2">
      <c r="A4" s="16"/>
      <c r="B4" s="16"/>
    </row>
    <row r="5" spans="1:3" ht="17.100000000000001" customHeight="1" x14ac:dyDescent="0.2">
      <c r="A5" s="28" t="str">
        <f>'Kategorija 1'!A5</f>
        <v>U Slatini, 02.04.2024. godine</v>
      </c>
      <c r="B5" s="28"/>
    </row>
    <row r="6" spans="1:3" ht="17.100000000000001" customHeight="1" x14ac:dyDescent="0.2">
      <c r="A6" s="4"/>
      <c r="B6" s="16"/>
      <c r="C6" s="17" t="s">
        <v>30</v>
      </c>
    </row>
    <row r="7" spans="1:3" ht="17.100000000000001" customHeight="1" x14ac:dyDescent="0.2">
      <c r="A7" s="25" t="s">
        <v>136</v>
      </c>
      <c r="B7" s="26"/>
      <c r="C7" s="27"/>
    </row>
    <row r="8" spans="1:3" ht="17.100000000000001" customHeight="1" x14ac:dyDescent="0.2">
      <c r="A8" s="18" t="s">
        <v>98</v>
      </c>
      <c r="B8" s="1" t="s">
        <v>36</v>
      </c>
      <c r="C8" s="1" t="s">
        <v>31</v>
      </c>
    </row>
    <row r="9" spans="1:3" ht="17.100000000000001" customHeight="1" x14ac:dyDescent="0.2">
      <c r="A9" s="2" t="s">
        <v>99</v>
      </c>
      <c r="B9" s="7">
        <v>644.33000000000004</v>
      </c>
      <c r="C9" s="8" t="s">
        <v>142</v>
      </c>
    </row>
    <row r="10" spans="1:3" ht="17.100000000000001" customHeight="1" x14ac:dyDescent="0.2">
      <c r="A10" s="2" t="s">
        <v>143</v>
      </c>
      <c r="B10" s="7">
        <v>50.04</v>
      </c>
      <c r="C10" s="8" t="s">
        <v>142</v>
      </c>
    </row>
    <row r="11" spans="1:3" ht="17.100000000000001" customHeight="1" x14ac:dyDescent="0.2">
      <c r="A11" s="2" t="s">
        <v>99</v>
      </c>
      <c r="B11" s="7">
        <v>1649.46</v>
      </c>
      <c r="C11" s="8" t="s">
        <v>141</v>
      </c>
    </row>
    <row r="12" spans="1:3" ht="17.100000000000001" customHeight="1" x14ac:dyDescent="0.2">
      <c r="A12" s="2" t="s">
        <v>143</v>
      </c>
      <c r="B12" s="7">
        <v>3554</v>
      </c>
      <c r="C12" s="8" t="s">
        <v>96</v>
      </c>
    </row>
    <row r="13" spans="1:3" ht="17.100000000000001" customHeight="1" x14ac:dyDescent="0.2">
      <c r="A13" s="2" t="s">
        <v>143</v>
      </c>
      <c r="B13" s="7">
        <v>3000</v>
      </c>
      <c r="C13" s="8" t="s">
        <v>152</v>
      </c>
    </row>
    <row r="14" spans="1:3" ht="17.100000000000001" customHeight="1" x14ac:dyDescent="0.2">
      <c r="A14" s="2" t="s">
        <v>100</v>
      </c>
      <c r="B14" s="7">
        <f>458.64+100</f>
        <v>558.64</v>
      </c>
      <c r="C14" s="8" t="s">
        <v>139</v>
      </c>
    </row>
    <row r="15" spans="1:3" ht="17.100000000000001" customHeight="1" x14ac:dyDescent="0.2">
      <c r="A15" s="2" t="s">
        <v>100</v>
      </c>
      <c r="B15" s="7">
        <v>75.680000000000007</v>
      </c>
      <c r="C15" s="8" t="s">
        <v>140</v>
      </c>
    </row>
    <row r="16" spans="1:3" ht="17.100000000000001" customHeight="1" x14ac:dyDescent="0.2">
      <c r="A16" s="2" t="s">
        <v>101</v>
      </c>
      <c r="B16" s="7">
        <v>96439.51</v>
      </c>
      <c r="C16" s="8" t="s">
        <v>44</v>
      </c>
    </row>
    <row r="17" spans="1:4" ht="17.100000000000001" customHeight="1" x14ac:dyDescent="0.2">
      <c r="A17" s="2" t="s">
        <v>101</v>
      </c>
      <c r="B17" s="7">
        <v>15888.61</v>
      </c>
      <c r="C17" s="8" t="s">
        <v>45</v>
      </c>
    </row>
    <row r="18" spans="1:4" ht="17.100000000000001" customHeight="1" x14ac:dyDescent="0.2">
      <c r="A18" s="2" t="s">
        <v>101</v>
      </c>
      <c r="B18" s="21">
        <v>336</v>
      </c>
      <c r="C18" s="8" t="s">
        <v>47</v>
      </c>
    </row>
    <row r="19" spans="1:4" ht="17.100000000000001" customHeight="1" x14ac:dyDescent="0.2">
      <c r="A19" s="2" t="s">
        <v>101</v>
      </c>
      <c r="B19" s="7">
        <f>4900+439.47</f>
        <v>5339.47</v>
      </c>
      <c r="C19" s="8" t="s">
        <v>46</v>
      </c>
    </row>
    <row r="20" spans="1:4" ht="17.100000000000001" customHeight="1" x14ac:dyDescent="0.2">
      <c r="A20" s="19"/>
      <c r="B20" s="9">
        <f>SUM(B9:B19)</f>
        <v>127535.73999999999</v>
      </c>
      <c r="C20" s="10" t="s">
        <v>138</v>
      </c>
    </row>
    <row r="24" spans="1:4" x14ac:dyDescent="0.2">
      <c r="C24" s="28" t="str">
        <f>'Kategorija 1'!E114</f>
        <v>Zadnji izvod 27.03.2024.</v>
      </c>
      <c r="D24" s="28"/>
    </row>
  </sheetData>
  <mergeCells count="3">
    <mergeCell ref="A7:C7"/>
    <mergeCell ref="A5:B5"/>
    <mergeCell ref="C24:D2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2024-04-02T09:49:50Z</cp:lastPrinted>
  <dcterms:created xsi:type="dcterms:W3CDTF">2004-10-28T06:46:32Z</dcterms:created>
  <dcterms:modified xsi:type="dcterms:W3CDTF">2024-04-18T07:05:21Z</dcterms:modified>
</cp:coreProperties>
</file>