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 SREDSTAVA U 2024. G\"/>
    </mc:Choice>
  </mc:AlternateContent>
  <bookViews>
    <workbookView xWindow="120" yWindow="120" windowWidth="15180" windowHeight="8835" tabRatio="711"/>
  </bookViews>
  <sheets>
    <sheet name="Kategorija 1" sheetId="8" r:id="rId1"/>
    <sheet name="Kategorija 2" sheetId="10" r:id="rId2"/>
  </sheets>
  <calcPr calcId="162913"/>
</workbook>
</file>

<file path=xl/calcChain.xml><?xml version="1.0" encoding="utf-8"?>
<calcChain xmlns="http://schemas.openxmlformats.org/spreadsheetml/2006/main">
  <c r="D31" i="8" l="1"/>
  <c r="D131" i="8" s="1"/>
  <c r="D27" i="8"/>
  <c r="D38" i="8"/>
  <c r="D114" i="8"/>
  <c r="D19" i="8"/>
  <c r="D116" i="8"/>
  <c r="D54" i="8"/>
  <c r="D17" i="8"/>
  <c r="D16" i="8"/>
  <c r="D12" i="8"/>
  <c r="B13" i="10"/>
  <c r="D92" i="8" l="1"/>
  <c r="D10" i="8"/>
  <c r="D42" i="8"/>
  <c r="D47" i="8"/>
  <c r="D46" i="8"/>
  <c r="D9" i="8"/>
  <c r="D43" i="8"/>
  <c r="B17" i="10" l="1"/>
  <c r="D58" i="8" l="1"/>
  <c r="D37" i="8" l="1"/>
  <c r="D126" i="8" l="1"/>
  <c r="D128" i="8" l="1"/>
  <c r="D18" i="8"/>
  <c r="D105" i="8"/>
  <c r="D67" i="8" l="1"/>
  <c r="D79" i="8"/>
  <c r="D100" i="8" l="1"/>
  <c r="D108" i="8" l="1"/>
  <c r="C21" i="10" l="1"/>
  <c r="A7" i="10"/>
  <c r="D63" i="8" l="1"/>
  <c r="D75" i="8" l="1"/>
  <c r="D111" i="8"/>
  <c r="D122" i="8"/>
  <c r="D124" i="8" l="1"/>
  <c r="D117" i="8"/>
  <c r="D53" i="8" l="1"/>
  <c r="D82" i="8"/>
  <c r="D119" i="8"/>
  <c r="D115" i="8"/>
  <c r="D113" i="8"/>
  <c r="C25" i="10" l="1"/>
  <c r="D130" i="8" l="1"/>
  <c r="D29" i="8"/>
  <c r="D102" i="8" l="1"/>
  <c r="D98" i="8"/>
  <c r="D96" i="8"/>
  <c r="D26" i="8"/>
  <c r="D94" i="8"/>
  <c r="D90" i="8" l="1"/>
  <c r="D88" i="8"/>
  <c r="D86" i="8"/>
  <c r="D84" i="8"/>
  <c r="D77" i="8"/>
  <c r="A5" i="10" l="1"/>
  <c r="B21" i="10" l="1"/>
  <c r="D33" i="8" l="1"/>
  <c r="D45" i="8"/>
  <c r="D39" i="8"/>
  <c r="D41" i="8"/>
  <c r="D73" i="8"/>
  <c r="D71" i="8"/>
  <c r="D69" i="8"/>
  <c r="D65" i="8"/>
  <c r="D60" i="8"/>
  <c r="D55" i="8"/>
  <c r="D50" i="8"/>
  <c r="D48" i="8"/>
  <c r="D35" i="8"/>
  <c r="D24" i="8" l="1"/>
  <c r="D22" i="8"/>
  <c r="D20" i="8"/>
  <c r="D15" i="8"/>
  <c r="D11" i="8"/>
</calcChain>
</file>

<file path=xl/sharedStrings.xml><?xml version="1.0" encoding="utf-8"?>
<sst xmlns="http://schemas.openxmlformats.org/spreadsheetml/2006/main" count="374" uniqueCount="219">
  <si>
    <t>Srednja škola Marka Marulića Slatina</t>
  </si>
  <si>
    <t>Trg Ruđera Boškovića 16, 33520 Slatina</t>
  </si>
  <si>
    <t>OIB: 71837781429</t>
  </si>
  <si>
    <t>Slatina Kom</t>
  </si>
  <si>
    <t>69440520360</t>
  </si>
  <si>
    <t>Slatina</t>
  </si>
  <si>
    <t>3232 - Usluge tekućeg i investicijskog održavanja</t>
  </si>
  <si>
    <t>Ukupno Slatina Kom:</t>
  </si>
  <si>
    <t>Komrad</t>
  </si>
  <si>
    <t>96537643037</t>
  </si>
  <si>
    <t>3234 - Komunalne usluge</t>
  </si>
  <si>
    <t>Ukupno Komrad:</t>
  </si>
  <si>
    <t>3434 - Ostali nespomenuti financijski rashodi</t>
  </si>
  <si>
    <t>T-Com</t>
  </si>
  <si>
    <t>81793146560</t>
  </si>
  <si>
    <t>Zagreb</t>
  </si>
  <si>
    <t>3231 - Usluge telefona, pošte i prijevoza</t>
  </si>
  <si>
    <t>Hrvatska pošta</t>
  </si>
  <si>
    <t>87311810356</t>
  </si>
  <si>
    <t>Osijek</t>
  </si>
  <si>
    <t>Ukupno Hrvatska pošta:</t>
  </si>
  <si>
    <t>Ukupno T-Com:</t>
  </si>
  <si>
    <t>FINA</t>
  </si>
  <si>
    <t>85821130368</t>
  </si>
  <si>
    <t>3238 - Računalne usluge</t>
  </si>
  <si>
    <t>Ukupno FINA:</t>
  </si>
  <si>
    <t>HEP - Opskrba</t>
  </si>
  <si>
    <t>63073332379</t>
  </si>
  <si>
    <t>3223 - Energija</t>
  </si>
  <si>
    <t>Kategorija 1</t>
  </si>
  <si>
    <t>Kategorija 2</t>
  </si>
  <si>
    <t>VRSTA RASHODA I IZDATKA</t>
  </si>
  <si>
    <t>NAZIV PRIMATELJA</t>
  </si>
  <si>
    <t>OIB
PRIMATELJA</t>
  </si>
  <si>
    <t>SJEDIŠTE
PRIMATELJA</t>
  </si>
  <si>
    <t>ISPLAĆENI
IZNOS</t>
  </si>
  <si>
    <t>ISPLAĆENI IZNOS</t>
  </si>
  <si>
    <t>HEP - Plin</t>
  </si>
  <si>
    <t>41317489366</t>
  </si>
  <si>
    <t>Ukupno HEP - Opskrba:</t>
  </si>
  <si>
    <t>Ukupno HEP - Plin:</t>
  </si>
  <si>
    <t>3222 - Materijal i sirovine</t>
  </si>
  <si>
    <t>3111 - Bruto plaća za redovan rad</t>
  </si>
  <si>
    <t>3132 - Doprinos na bruto</t>
  </si>
  <si>
    <t>3121 - Ostali rashodi za zaposlene</t>
  </si>
  <si>
    <t>3295 - Pristojbe i naknade</t>
  </si>
  <si>
    <t>Schaton elektronika</t>
  </si>
  <si>
    <t>29820952951</t>
  </si>
  <si>
    <t>Ukupno Schaton elektronika:</t>
  </si>
  <si>
    <t>Slavonica</t>
  </si>
  <si>
    <t>Ukupno Slavonica:</t>
  </si>
  <si>
    <t>98047705793</t>
  </si>
  <si>
    <t>95970838122</t>
  </si>
  <si>
    <t>3221 - Uredski materijal i ostali materijalni rashodi</t>
  </si>
  <si>
    <t>Soldered electronics</t>
  </si>
  <si>
    <t>83200237288</t>
  </si>
  <si>
    <t>Ukupno Soldered electronics:</t>
  </si>
  <si>
    <t>Sesvete</t>
  </si>
  <si>
    <t>3224 - Materijal i dijelovi za tekuće i inv. održavanje</t>
  </si>
  <si>
    <t>Info-Gen</t>
  </si>
  <si>
    <t>Ukupno Info-Gen:</t>
  </si>
  <si>
    <t>18103061260</t>
  </si>
  <si>
    <t>Orahovica</t>
  </si>
  <si>
    <t>Knjižara Bubamara</t>
  </si>
  <si>
    <t>54361842913</t>
  </si>
  <si>
    <t>Libusoft Cicom</t>
  </si>
  <si>
    <t>Ukupno Knjižara Bubamara:</t>
  </si>
  <si>
    <t>Ukupno Libusoft Cicom:</t>
  </si>
  <si>
    <t>14506572540</t>
  </si>
  <si>
    <t>Narodne novine</t>
  </si>
  <si>
    <t>64546066176</t>
  </si>
  <si>
    <t>Ukupno Narodne novine:</t>
  </si>
  <si>
    <t>Ukupno Zavod za unapređivanje sigurnosti:</t>
  </si>
  <si>
    <t>83442273157</t>
  </si>
  <si>
    <t>3213 - Stručno usavršavanje zaposlenika</t>
  </si>
  <si>
    <t>3239 - Ostale usluge</t>
  </si>
  <si>
    <t>ISPLATITELJ</t>
  </si>
  <si>
    <t>VPŽ - 6711</t>
  </si>
  <si>
    <t>Škola - 1672</t>
  </si>
  <si>
    <t>MZO - 6361</t>
  </si>
  <si>
    <t>Dizala Đurčević</t>
  </si>
  <si>
    <t>Ukupno Dizala Đurčević:</t>
  </si>
  <si>
    <t>79713681144</t>
  </si>
  <si>
    <t>Virovitica</t>
  </si>
  <si>
    <t>Kovač Mirela</t>
  </si>
  <si>
    <t>Čađavica</t>
  </si>
  <si>
    <t>3299 - Ostali nespomenuti rashodi poslovanja</t>
  </si>
  <si>
    <t>Ukupno Kovač Mirela:</t>
  </si>
  <si>
    <t>Janković Daniel</t>
  </si>
  <si>
    <t>3237 - Ugovor o djelu</t>
  </si>
  <si>
    <t>Ukupno Janković Daniel:</t>
  </si>
  <si>
    <t>Briit</t>
  </si>
  <si>
    <t>49817034926</t>
  </si>
  <si>
    <t>Ukupno Briit:</t>
  </si>
  <si>
    <t>HEP - Elektra</t>
  </si>
  <si>
    <t>Ukupno HEP - Elektra:</t>
  </si>
  <si>
    <t>43965974818</t>
  </si>
  <si>
    <t>Grad Slatina</t>
  </si>
  <si>
    <t>Ukupno Grad Slatina:</t>
  </si>
  <si>
    <t>68254459599</t>
  </si>
  <si>
    <t>3211 - Službena putovanja</t>
  </si>
  <si>
    <t>Vlastita - 16721</t>
  </si>
  <si>
    <t>3241 - Naknade troškova osobama izvan radnog odnosa</t>
  </si>
  <si>
    <t>Servis plus</t>
  </si>
  <si>
    <t>83937751042</t>
  </si>
  <si>
    <t>Gradina</t>
  </si>
  <si>
    <t>Ukupno Servis plus:</t>
  </si>
  <si>
    <t>Tehnocentar i PC servis</t>
  </si>
  <si>
    <t>99382190323</t>
  </si>
  <si>
    <t>Ukupno Tehnocentar i PC servis:</t>
  </si>
  <si>
    <t>3293 - Reprezentacija</t>
  </si>
  <si>
    <t>Papuk tours</t>
  </si>
  <si>
    <t>6548680983</t>
  </si>
  <si>
    <t>Ćeralije</t>
  </si>
  <si>
    <t>Ukupno Papuk tours:</t>
  </si>
  <si>
    <t>Višnja</t>
  </si>
  <si>
    <t>68983269518</t>
  </si>
  <si>
    <t>Ukupno Višnja:</t>
  </si>
  <si>
    <t>24839769530</t>
  </si>
  <si>
    <t>Javni bilježnik S. Naumovska</t>
  </si>
  <si>
    <t>Ukupno Javni bilježnik Sandra Naumovska:</t>
  </si>
  <si>
    <t>KTC</t>
  </si>
  <si>
    <t>Ukupno KTC:</t>
  </si>
  <si>
    <t>3121 - Nagrade za županijska natjecanja</t>
  </si>
  <si>
    <t>Cvjećarna Maja</t>
  </si>
  <si>
    <t>Ukupno Cvjećarna Maja:</t>
  </si>
  <si>
    <t>29108956142</t>
  </si>
  <si>
    <t>32185731302</t>
  </si>
  <si>
    <t>N. Bukovica</t>
  </si>
  <si>
    <t>Ukupno RU - DA:</t>
  </si>
  <si>
    <t>RU - DA</t>
  </si>
  <si>
    <t>4221 - Uredska oprema i namještaj</t>
  </si>
  <si>
    <t>INA - Industrija nafte</t>
  </si>
  <si>
    <t>Ukupno INA - Industrija nafte:</t>
  </si>
  <si>
    <t>27759560625</t>
  </si>
  <si>
    <t>Ukupno BAR:</t>
  </si>
  <si>
    <t>BAR</t>
  </si>
  <si>
    <t>Valpovo</t>
  </si>
  <si>
    <t>82698464257</t>
  </si>
  <si>
    <t>Opal</t>
  </si>
  <si>
    <t>Ukupno Opal:</t>
  </si>
  <si>
    <t>89160952483</t>
  </si>
  <si>
    <t>Ukupno BENT Excellent:</t>
  </si>
  <si>
    <t>BENT Excellent</t>
  </si>
  <si>
    <t>91040737993</t>
  </si>
  <si>
    <t>DRŽAVNI PRORAČUN RH</t>
  </si>
  <si>
    <t>Ukupno DRŽAVNI PRORAČUN RH:</t>
  </si>
  <si>
    <t>18683136487</t>
  </si>
  <si>
    <t>Agroelektronika Šantak</t>
  </si>
  <si>
    <t>Ukupno Agroelektronika Šantak:</t>
  </si>
  <si>
    <t>06467443286</t>
  </si>
  <si>
    <t>Sopje</t>
  </si>
  <si>
    <t>ELMAT</t>
  </si>
  <si>
    <t>Ukupno ELMAT:</t>
  </si>
  <si>
    <t>80093836775</t>
  </si>
  <si>
    <t>3225 - Sitan inventar</t>
  </si>
  <si>
    <t>ELIPS</t>
  </si>
  <si>
    <t>Ukupno ELIPS:</t>
  </si>
  <si>
    <t>46241952013</t>
  </si>
  <si>
    <t>3212 - Prijevoz zaposlenika na posao za 08/2024</t>
  </si>
  <si>
    <t>Dom zdravlja VPŽ</t>
  </si>
  <si>
    <t>Ukupno Dom zdravlja VPŽ:</t>
  </si>
  <si>
    <t>3236 - Zdravstveni pregledi</t>
  </si>
  <si>
    <t>02929760936</t>
  </si>
  <si>
    <t>GREPO</t>
  </si>
  <si>
    <t>Ukupno GREPO:</t>
  </si>
  <si>
    <t>70213045707</t>
  </si>
  <si>
    <t>CEZAR</t>
  </si>
  <si>
    <t>Ukupno CEZAR:</t>
  </si>
  <si>
    <t>94268731970</t>
  </si>
  <si>
    <t>U Slatini, 04.11.2024. godine</t>
  </si>
  <si>
    <t>UKUPNO ZA LISTOPAD 2024. GODINE:</t>
  </si>
  <si>
    <t>Informacija o trošenju sredstava za LISTOPAD 2024. godine</t>
  </si>
  <si>
    <t>3111 - Bruto plaća za redovan rad (PUN 09/2024)</t>
  </si>
  <si>
    <t>3132 - Doprinos na bruto (PUN 09/2024)</t>
  </si>
  <si>
    <t>Zadnji izvod 18.10.2024.</t>
  </si>
  <si>
    <t>STAKLAR</t>
  </si>
  <si>
    <t>Ukupno STAKLAR:</t>
  </si>
  <si>
    <t>37008132509</t>
  </si>
  <si>
    <t>3227 - Radna odjeća i obuća</t>
  </si>
  <si>
    <t>Poslovni edukator</t>
  </si>
  <si>
    <t>45065170578</t>
  </si>
  <si>
    <t>Kaštel Sućurac</t>
  </si>
  <si>
    <t>Ukupno Poslovni edukator:</t>
  </si>
  <si>
    <t>BOROVO</t>
  </si>
  <si>
    <t>Ukupno BOROVO:</t>
  </si>
  <si>
    <t>73002202488</t>
  </si>
  <si>
    <t>Vukovar</t>
  </si>
  <si>
    <t>PEVEX</t>
  </si>
  <si>
    <t>Ukupno PEVEX:</t>
  </si>
  <si>
    <t>73660371074</t>
  </si>
  <si>
    <t>Zavod za javno zdravstvo</t>
  </si>
  <si>
    <t>76860791838</t>
  </si>
  <si>
    <t>Ukupno Zavod za javno zdravstvo:</t>
  </si>
  <si>
    <t>Calco</t>
  </si>
  <si>
    <t>Ukupno Calco:</t>
  </si>
  <si>
    <t>99033758073</t>
  </si>
  <si>
    <t>Školske novine</t>
  </si>
  <si>
    <t>Ukupno Školske novine:</t>
  </si>
  <si>
    <t>24796394086</t>
  </si>
  <si>
    <t>Zavod za unapr. sigurnosti</t>
  </si>
  <si>
    <t>3812 - Tekuće donacije u naravi</t>
  </si>
  <si>
    <t>Knjižara Panona</t>
  </si>
  <si>
    <t>Ukupno Knjižara Panona:</t>
  </si>
  <si>
    <t>3722 - Naknade građanima i kućanstvima u naravi</t>
  </si>
  <si>
    <t>73296586381</t>
  </si>
  <si>
    <t>Dr. Etlinger</t>
  </si>
  <si>
    <t>Ukupno Dr. Etlinger:</t>
  </si>
  <si>
    <t>INFOS Promotion</t>
  </si>
  <si>
    <t>Ukupno INFOS Promotion:</t>
  </si>
  <si>
    <t>17221338662</t>
  </si>
  <si>
    <t>13160244056</t>
  </si>
  <si>
    <t>GHIA Sport</t>
  </si>
  <si>
    <t>Ukupno GHIA Sport:</t>
  </si>
  <si>
    <t>35157849903</t>
  </si>
  <si>
    <t>Pazin</t>
  </si>
  <si>
    <t>CROSELL</t>
  </si>
  <si>
    <t>Ukupno CEOSELL:</t>
  </si>
  <si>
    <t>90075117969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</si>
</sst>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 indent="1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3">
    <cellStyle name="Normal" xfId="1"/>
    <cellStyle name="Normalno" xfId="0" builtinId="0"/>
    <cellStyle name="Valut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workbookViewId="0">
      <selection activeCell="G12" sqref="G12"/>
    </sheetView>
  </sheetViews>
  <sheetFormatPr defaultRowHeight="12.75" x14ac:dyDescent="0.2"/>
  <cols>
    <col min="1" max="1" width="23.7109375" customWidth="1"/>
    <col min="2" max="2" width="13.28515625" customWidth="1"/>
    <col min="3" max="3" width="12.7109375" customWidth="1"/>
    <col min="4" max="4" width="10.85546875" customWidth="1"/>
    <col min="5" max="5" width="41.5703125" customWidth="1"/>
  </cols>
  <sheetData>
    <row r="1" spans="1:5" ht="17.100000000000001" customHeight="1" x14ac:dyDescent="0.2">
      <c r="A1" s="4" t="s">
        <v>0</v>
      </c>
    </row>
    <row r="2" spans="1:5" ht="17.100000000000001" customHeight="1" x14ac:dyDescent="0.2">
      <c r="A2" s="4" t="s">
        <v>1</v>
      </c>
    </row>
    <row r="3" spans="1:5" ht="17.100000000000001" customHeight="1" x14ac:dyDescent="0.2">
      <c r="A3" s="4" t="s">
        <v>2</v>
      </c>
    </row>
    <row r="4" spans="1:5" ht="17.100000000000001" customHeight="1" x14ac:dyDescent="0.2">
      <c r="A4" s="15"/>
    </row>
    <row r="5" spans="1:5" ht="17.100000000000001" customHeight="1" x14ac:dyDescent="0.2">
      <c r="A5" s="31" t="s">
        <v>170</v>
      </c>
      <c r="B5" s="32"/>
    </row>
    <row r="6" spans="1:5" ht="17.100000000000001" customHeight="1" x14ac:dyDescent="0.2">
      <c r="E6" s="16" t="s">
        <v>29</v>
      </c>
    </row>
    <row r="7" spans="1:5" ht="22.5" customHeight="1" x14ac:dyDescent="0.2">
      <c r="A7" s="33" t="s">
        <v>172</v>
      </c>
      <c r="B7" s="33"/>
      <c r="C7" s="33"/>
      <c r="D7" s="33"/>
      <c r="E7" s="33"/>
    </row>
    <row r="8" spans="1:5" ht="33" customHeight="1" x14ac:dyDescent="0.2">
      <c r="A8" s="5" t="s">
        <v>32</v>
      </c>
      <c r="B8" s="1" t="s">
        <v>33</v>
      </c>
      <c r="C8" s="1" t="s">
        <v>34</v>
      </c>
      <c r="D8" s="1" t="s">
        <v>35</v>
      </c>
      <c r="E8" s="1" t="s">
        <v>31</v>
      </c>
    </row>
    <row r="9" spans="1:5" ht="15" customHeight="1" x14ac:dyDescent="0.2">
      <c r="A9" s="10" t="s">
        <v>3</v>
      </c>
      <c r="B9" s="2" t="s">
        <v>4</v>
      </c>
      <c r="C9" s="2" t="s">
        <v>5</v>
      </c>
      <c r="D9" s="7">
        <f>41.48+63.68</f>
        <v>105.16</v>
      </c>
      <c r="E9" s="3" t="s">
        <v>6</v>
      </c>
    </row>
    <row r="10" spans="1:5" ht="15" customHeight="1" x14ac:dyDescent="0.2">
      <c r="A10" s="10" t="s">
        <v>3</v>
      </c>
      <c r="B10" s="2" t="s">
        <v>4</v>
      </c>
      <c r="C10" s="2" t="s">
        <v>5</v>
      </c>
      <c r="D10" s="7">
        <f>13.06+8.99</f>
        <v>22.05</v>
      </c>
      <c r="E10" s="3" t="s">
        <v>10</v>
      </c>
    </row>
    <row r="11" spans="1:5" ht="15" customHeight="1" x14ac:dyDescent="0.2">
      <c r="A11" s="25" t="s">
        <v>7</v>
      </c>
      <c r="B11" s="26"/>
      <c r="C11" s="27"/>
      <c r="D11" s="13">
        <f>SUM(D9:D10)</f>
        <v>127.21</v>
      </c>
      <c r="E11" s="14"/>
    </row>
    <row r="12" spans="1:5" ht="15" customHeight="1" x14ac:dyDescent="0.2">
      <c r="A12" s="10" t="s">
        <v>8</v>
      </c>
      <c r="B12" s="2" t="s">
        <v>9</v>
      </c>
      <c r="C12" s="2" t="s">
        <v>5</v>
      </c>
      <c r="D12" s="7">
        <f>172.13+74.26</f>
        <v>246.39</v>
      </c>
      <c r="E12" s="3" t="s">
        <v>10</v>
      </c>
    </row>
    <row r="13" spans="1:5" ht="15" customHeight="1" x14ac:dyDescent="0.2">
      <c r="A13" s="10" t="s">
        <v>8</v>
      </c>
      <c r="B13" s="2" t="s">
        <v>9</v>
      </c>
      <c r="C13" s="2" t="s">
        <v>5</v>
      </c>
      <c r="D13" s="7"/>
      <c r="E13" s="3" t="s">
        <v>75</v>
      </c>
    </row>
    <row r="14" spans="1:5" ht="15" customHeight="1" x14ac:dyDescent="0.2">
      <c r="A14" s="10" t="s">
        <v>8</v>
      </c>
      <c r="B14" s="2" t="s">
        <v>9</v>
      </c>
      <c r="C14" s="2" t="s">
        <v>5</v>
      </c>
      <c r="D14" s="7"/>
      <c r="E14" s="3" t="s">
        <v>12</v>
      </c>
    </row>
    <row r="15" spans="1:5" ht="15" customHeight="1" x14ac:dyDescent="0.2">
      <c r="A15" s="25" t="s">
        <v>11</v>
      </c>
      <c r="B15" s="26"/>
      <c r="C15" s="27"/>
      <c r="D15" s="13">
        <f>SUM(D12:D14)</f>
        <v>246.39</v>
      </c>
      <c r="E15" s="14"/>
    </row>
    <row r="16" spans="1:5" ht="15" customHeight="1" x14ac:dyDescent="0.2">
      <c r="A16" s="10" t="s">
        <v>13</v>
      </c>
      <c r="B16" s="2" t="s">
        <v>14</v>
      </c>
      <c r="C16" s="2" t="s">
        <v>15</v>
      </c>
      <c r="D16" s="7">
        <f>29.88+194.94</f>
        <v>224.82</v>
      </c>
      <c r="E16" s="3" t="s">
        <v>16</v>
      </c>
    </row>
    <row r="17" spans="1:5" ht="15" customHeight="1" x14ac:dyDescent="0.2">
      <c r="A17" s="10" t="s">
        <v>13</v>
      </c>
      <c r="B17" s="2" t="s">
        <v>14</v>
      </c>
      <c r="C17" s="2" t="s">
        <v>15</v>
      </c>
      <c r="D17" s="7">
        <f>0.07+0.34</f>
        <v>0.41000000000000003</v>
      </c>
      <c r="E17" s="3" t="s">
        <v>12</v>
      </c>
    </row>
    <row r="18" spans="1:5" ht="15" customHeight="1" x14ac:dyDescent="0.2">
      <c r="A18" s="25" t="s">
        <v>21</v>
      </c>
      <c r="B18" s="26"/>
      <c r="C18" s="27"/>
      <c r="D18" s="13">
        <f>SUM(D16:D17)</f>
        <v>225.23</v>
      </c>
      <c r="E18" s="14"/>
    </row>
    <row r="19" spans="1:5" ht="15" customHeight="1" x14ac:dyDescent="0.2">
      <c r="A19" s="6" t="s">
        <v>17</v>
      </c>
      <c r="B19" s="2" t="s">
        <v>18</v>
      </c>
      <c r="C19" s="2" t="s">
        <v>19</v>
      </c>
      <c r="D19" s="7">
        <f>21.52+8.11</f>
        <v>29.63</v>
      </c>
      <c r="E19" s="3" t="s">
        <v>16</v>
      </c>
    </row>
    <row r="20" spans="1:5" ht="15" customHeight="1" x14ac:dyDescent="0.2">
      <c r="A20" s="25" t="s">
        <v>20</v>
      </c>
      <c r="B20" s="26"/>
      <c r="C20" s="27"/>
      <c r="D20" s="13">
        <f>SUM(D19:D19)</f>
        <v>29.63</v>
      </c>
      <c r="E20" s="14"/>
    </row>
    <row r="21" spans="1:5" ht="15" customHeight="1" x14ac:dyDescent="0.2">
      <c r="A21" s="6" t="s">
        <v>132</v>
      </c>
      <c r="B21" s="2" t="s">
        <v>134</v>
      </c>
      <c r="C21" s="2" t="s">
        <v>15</v>
      </c>
      <c r="D21" s="7">
        <v>100.96</v>
      </c>
      <c r="E21" s="3" t="s">
        <v>28</v>
      </c>
    </row>
    <row r="22" spans="1:5" ht="15" customHeight="1" x14ac:dyDescent="0.2">
      <c r="A22" s="25" t="s">
        <v>133</v>
      </c>
      <c r="B22" s="26"/>
      <c r="C22" s="27"/>
      <c r="D22" s="13">
        <f>SUM(D21:D21)</f>
        <v>100.96</v>
      </c>
      <c r="E22" s="14"/>
    </row>
    <row r="23" spans="1:5" ht="15" customHeight="1" x14ac:dyDescent="0.2">
      <c r="A23" s="6" t="s">
        <v>26</v>
      </c>
      <c r="B23" s="2" t="s">
        <v>27</v>
      </c>
      <c r="C23" s="2" t="s">
        <v>15</v>
      </c>
      <c r="D23" s="7">
        <v>1247.48</v>
      </c>
      <c r="E23" s="3" t="s">
        <v>28</v>
      </c>
    </row>
    <row r="24" spans="1:5" ht="15" customHeight="1" x14ac:dyDescent="0.2">
      <c r="A24" s="25" t="s">
        <v>39</v>
      </c>
      <c r="B24" s="26"/>
      <c r="C24" s="27"/>
      <c r="D24" s="13">
        <f>SUM(D23:D23)</f>
        <v>1247.48</v>
      </c>
      <c r="E24" s="14"/>
    </row>
    <row r="25" spans="1:5" ht="15" customHeight="1" x14ac:dyDescent="0.2">
      <c r="A25" s="6" t="s">
        <v>94</v>
      </c>
      <c r="B25" s="2" t="s">
        <v>96</v>
      </c>
      <c r="C25" s="2" t="s">
        <v>15</v>
      </c>
      <c r="D25" s="7">
        <v>2.85</v>
      </c>
      <c r="E25" s="3" t="s">
        <v>75</v>
      </c>
    </row>
    <row r="26" spans="1:5" ht="15" customHeight="1" x14ac:dyDescent="0.2">
      <c r="A26" s="25" t="s">
        <v>95</v>
      </c>
      <c r="B26" s="26"/>
      <c r="C26" s="27"/>
      <c r="D26" s="13">
        <f>SUM(D25:D25)</f>
        <v>2.85</v>
      </c>
      <c r="E26" s="14"/>
    </row>
    <row r="27" spans="1:5" ht="15" customHeight="1" x14ac:dyDescent="0.2">
      <c r="A27" s="6" t="s">
        <v>37</v>
      </c>
      <c r="B27" s="2" t="s">
        <v>38</v>
      </c>
      <c r="C27" s="2" t="s">
        <v>19</v>
      </c>
      <c r="D27" s="7">
        <f>9.07+128.07+1.86</f>
        <v>139</v>
      </c>
      <c r="E27" s="3" t="s">
        <v>28</v>
      </c>
    </row>
    <row r="28" spans="1:5" ht="15" customHeight="1" x14ac:dyDescent="0.2">
      <c r="A28" s="6" t="s">
        <v>37</v>
      </c>
      <c r="B28" s="2" t="s">
        <v>38</v>
      </c>
      <c r="C28" s="2" t="s">
        <v>19</v>
      </c>
      <c r="D28" s="7">
        <v>1.4</v>
      </c>
      <c r="E28" s="3" t="s">
        <v>75</v>
      </c>
    </row>
    <row r="29" spans="1:5" ht="15" customHeight="1" x14ac:dyDescent="0.2">
      <c r="A29" s="25" t="s">
        <v>40</v>
      </c>
      <c r="B29" s="26"/>
      <c r="C29" s="27"/>
      <c r="D29" s="13">
        <f>SUM(D27:D28)</f>
        <v>140.4</v>
      </c>
      <c r="E29" s="14"/>
    </row>
    <row r="30" spans="1:5" ht="15" customHeight="1" x14ac:dyDescent="0.2">
      <c r="A30" s="11" t="s">
        <v>216</v>
      </c>
      <c r="B30" s="24" t="s">
        <v>218</v>
      </c>
      <c r="C30" s="24" t="s">
        <v>5</v>
      </c>
      <c r="D30" s="7">
        <v>160.80000000000001</v>
      </c>
      <c r="E30" s="3" t="s">
        <v>41</v>
      </c>
    </row>
    <row r="31" spans="1:5" ht="15" customHeight="1" x14ac:dyDescent="0.2">
      <c r="A31" s="25" t="s">
        <v>217</v>
      </c>
      <c r="B31" s="26"/>
      <c r="C31" s="27"/>
      <c r="D31" s="13">
        <f>SUM(D30:D30)</f>
        <v>160.80000000000001</v>
      </c>
      <c r="E31" s="14"/>
    </row>
    <row r="32" spans="1:5" ht="15" customHeight="1" x14ac:dyDescent="0.2">
      <c r="A32" s="11" t="s">
        <v>208</v>
      </c>
      <c r="B32" s="24" t="s">
        <v>211</v>
      </c>
      <c r="C32" s="24" t="s">
        <v>19</v>
      </c>
      <c r="D32" s="7">
        <v>4425</v>
      </c>
      <c r="E32" s="3" t="s">
        <v>131</v>
      </c>
    </row>
    <row r="33" spans="1:5" ht="15" customHeight="1" x14ac:dyDescent="0.2">
      <c r="A33" s="25" t="s">
        <v>209</v>
      </c>
      <c r="B33" s="26"/>
      <c r="C33" s="27"/>
      <c r="D33" s="13">
        <f>SUM(D32:D32)</f>
        <v>4425</v>
      </c>
      <c r="E33" s="14"/>
    </row>
    <row r="34" spans="1:5" ht="15" customHeight="1" x14ac:dyDescent="0.2">
      <c r="A34" s="10" t="s">
        <v>46</v>
      </c>
      <c r="B34" s="2" t="s">
        <v>47</v>
      </c>
      <c r="C34" s="2" t="s">
        <v>5</v>
      </c>
      <c r="D34" s="7"/>
      <c r="E34" s="3" t="s">
        <v>41</v>
      </c>
    </row>
    <row r="35" spans="1:5" ht="15" customHeight="1" x14ac:dyDescent="0.2">
      <c r="A35" s="25" t="s">
        <v>48</v>
      </c>
      <c r="B35" s="26"/>
      <c r="C35" s="27"/>
      <c r="D35" s="13">
        <f>SUM(D34:D34)</f>
        <v>0</v>
      </c>
      <c r="E35" s="14"/>
    </row>
    <row r="36" spans="1:5" ht="15" customHeight="1" x14ac:dyDescent="0.2">
      <c r="A36" s="10" t="s">
        <v>148</v>
      </c>
      <c r="B36" s="2" t="s">
        <v>150</v>
      </c>
      <c r="C36" s="2" t="s">
        <v>151</v>
      </c>
      <c r="D36" s="7"/>
      <c r="E36" s="3" t="s">
        <v>41</v>
      </c>
    </row>
    <row r="37" spans="1:5" ht="15" customHeight="1" x14ac:dyDescent="0.2">
      <c r="A37" s="25" t="s">
        <v>149</v>
      </c>
      <c r="B37" s="26"/>
      <c r="C37" s="27"/>
      <c r="D37" s="13">
        <f>SUM(D36:D36)</f>
        <v>0</v>
      </c>
      <c r="E37" s="14"/>
    </row>
    <row r="38" spans="1:5" ht="15" customHeight="1" x14ac:dyDescent="0.2">
      <c r="A38" s="10" t="s">
        <v>49</v>
      </c>
      <c r="B38" s="2" t="s">
        <v>51</v>
      </c>
      <c r="C38" s="2" t="s">
        <v>5</v>
      </c>
      <c r="D38" s="7">
        <f>14.6+11.22+11.95+10.2</f>
        <v>47.97</v>
      </c>
      <c r="E38" s="3" t="s">
        <v>41</v>
      </c>
    </row>
    <row r="39" spans="1:5" ht="15" customHeight="1" x14ac:dyDescent="0.2">
      <c r="A39" s="25" t="s">
        <v>50</v>
      </c>
      <c r="B39" s="26"/>
      <c r="C39" s="27"/>
      <c r="D39" s="13">
        <f>SUM(D38:D38)</f>
        <v>47.97</v>
      </c>
      <c r="E39" s="14"/>
    </row>
    <row r="40" spans="1:5" ht="15" customHeight="1" x14ac:dyDescent="0.2">
      <c r="A40" s="10" t="s">
        <v>206</v>
      </c>
      <c r="B40" s="24" t="s">
        <v>210</v>
      </c>
      <c r="C40" s="24" t="s">
        <v>15</v>
      </c>
      <c r="D40" s="7">
        <v>368.31</v>
      </c>
      <c r="E40" s="3" t="s">
        <v>6</v>
      </c>
    </row>
    <row r="41" spans="1:5" ht="15" customHeight="1" x14ac:dyDescent="0.2">
      <c r="A41" s="25" t="s">
        <v>207</v>
      </c>
      <c r="B41" s="26"/>
      <c r="C41" s="27"/>
      <c r="D41" s="13">
        <f>SUM(D40:D40)</f>
        <v>368.31</v>
      </c>
      <c r="E41" s="14"/>
    </row>
    <row r="42" spans="1:5" ht="15" customHeight="1" x14ac:dyDescent="0.2">
      <c r="A42" s="10" t="s">
        <v>121</v>
      </c>
      <c r="B42" s="2" t="s">
        <v>52</v>
      </c>
      <c r="C42" s="2" t="s">
        <v>5</v>
      </c>
      <c r="D42" s="7">
        <f>34.78+305.36</f>
        <v>340.14</v>
      </c>
      <c r="E42" s="3" t="s">
        <v>53</v>
      </c>
    </row>
    <row r="43" spans="1:5" ht="15" customHeight="1" x14ac:dyDescent="0.2">
      <c r="A43" s="10" t="s">
        <v>121</v>
      </c>
      <c r="B43" s="2" t="s">
        <v>52</v>
      </c>
      <c r="C43" s="2" t="s">
        <v>5</v>
      </c>
      <c r="D43" s="7">
        <f>146.47+10.25</f>
        <v>156.72</v>
      </c>
      <c r="E43" s="3" t="s">
        <v>41</v>
      </c>
    </row>
    <row r="44" spans="1:5" ht="15" customHeight="1" x14ac:dyDescent="0.2">
      <c r="A44" s="10" t="s">
        <v>121</v>
      </c>
      <c r="B44" s="2" t="s">
        <v>52</v>
      </c>
      <c r="C44" s="2" t="s">
        <v>5</v>
      </c>
      <c r="D44" s="7">
        <v>857.07</v>
      </c>
      <c r="E44" s="3" t="s">
        <v>201</v>
      </c>
    </row>
    <row r="45" spans="1:5" ht="15" customHeight="1" x14ac:dyDescent="0.2">
      <c r="A45" s="25" t="s">
        <v>122</v>
      </c>
      <c r="B45" s="26"/>
      <c r="C45" s="27"/>
      <c r="D45" s="13">
        <f>SUM(D42:D44)</f>
        <v>1353.93</v>
      </c>
      <c r="E45" s="14"/>
    </row>
    <row r="46" spans="1:5" ht="15" customHeight="1" x14ac:dyDescent="0.2">
      <c r="A46" s="10" t="s">
        <v>180</v>
      </c>
      <c r="B46" s="2" t="s">
        <v>181</v>
      </c>
      <c r="C46" s="2" t="s">
        <v>182</v>
      </c>
      <c r="D46" s="7">
        <f>58+58</f>
        <v>116</v>
      </c>
      <c r="E46" s="3" t="s">
        <v>74</v>
      </c>
    </row>
    <row r="47" spans="1:5" ht="15" customHeight="1" x14ac:dyDescent="0.2">
      <c r="A47" s="10" t="s">
        <v>180</v>
      </c>
      <c r="B47" s="2" t="s">
        <v>181</v>
      </c>
      <c r="C47" s="2" t="s">
        <v>182</v>
      </c>
      <c r="D47" s="7">
        <f>50+50</f>
        <v>100</v>
      </c>
      <c r="E47" s="3" t="s">
        <v>53</v>
      </c>
    </row>
    <row r="48" spans="1:5" ht="15" customHeight="1" x14ac:dyDescent="0.2">
      <c r="A48" s="25" t="s">
        <v>183</v>
      </c>
      <c r="B48" s="26"/>
      <c r="C48" s="27"/>
      <c r="D48" s="13">
        <f>SUM(D46:D47)</f>
        <v>216</v>
      </c>
      <c r="E48" s="14"/>
    </row>
    <row r="49" spans="1:5" ht="15" customHeight="1" x14ac:dyDescent="0.2">
      <c r="A49" s="10" t="s">
        <v>115</v>
      </c>
      <c r="B49" s="2" t="s">
        <v>116</v>
      </c>
      <c r="C49" s="2" t="s">
        <v>5</v>
      </c>
      <c r="D49" s="7"/>
      <c r="E49" s="3" t="s">
        <v>53</v>
      </c>
    </row>
    <row r="50" spans="1:5" ht="15" customHeight="1" x14ac:dyDescent="0.2">
      <c r="A50" s="25" t="s">
        <v>117</v>
      </c>
      <c r="B50" s="26"/>
      <c r="C50" s="27"/>
      <c r="D50" s="13">
        <f>SUM(D49:D49)</f>
        <v>0</v>
      </c>
      <c r="E50" s="14"/>
    </row>
    <row r="51" spans="1:5" ht="15" customHeight="1" x14ac:dyDescent="0.2">
      <c r="A51" s="10" t="s">
        <v>59</v>
      </c>
      <c r="B51" s="2" t="s">
        <v>61</v>
      </c>
      <c r="C51" s="2" t="s">
        <v>62</v>
      </c>
      <c r="D51" s="7"/>
      <c r="E51" s="3" t="s">
        <v>53</v>
      </c>
    </row>
    <row r="52" spans="1:5" ht="15" customHeight="1" x14ac:dyDescent="0.2">
      <c r="A52" s="10" t="s">
        <v>59</v>
      </c>
      <c r="B52" s="2" t="s">
        <v>61</v>
      </c>
      <c r="C52" s="2" t="s">
        <v>62</v>
      </c>
      <c r="D52" s="7"/>
      <c r="E52" s="3" t="s">
        <v>41</v>
      </c>
    </row>
    <row r="53" spans="1:5" ht="15" customHeight="1" x14ac:dyDescent="0.2">
      <c r="A53" s="25" t="s">
        <v>60</v>
      </c>
      <c r="B53" s="26"/>
      <c r="C53" s="27"/>
      <c r="D53" s="13">
        <f>SUM(D51:D52)</f>
        <v>0</v>
      </c>
      <c r="E53" s="14"/>
    </row>
    <row r="54" spans="1:5" ht="15" customHeight="1" x14ac:dyDescent="0.2">
      <c r="A54" s="10" t="s">
        <v>202</v>
      </c>
      <c r="B54" s="2" t="s">
        <v>205</v>
      </c>
      <c r="C54" s="2" t="s">
        <v>5</v>
      </c>
      <c r="D54" s="7">
        <f>270.67+229.96+208.01</f>
        <v>708.64</v>
      </c>
      <c r="E54" s="3" t="s">
        <v>204</v>
      </c>
    </row>
    <row r="55" spans="1:5" ht="15" customHeight="1" x14ac:dyDescent="0.2">
      <c r="A55" s="25" t="s">
        <v>203</v>
      </c>
      <c r="B55" s="26"/>
      <c r="C55" s="27"/>
      <c r="D55" s="13">
        <f>SUM(D54:D54)</f>
        <v>708.64</v>
      </c>
      <c r="E55" s="14"/>
    </row>
    <row r="56" spans="1:5" ht="15" customHeight="1" x14ac:dyDescent="0.2">
      <c r="A56" s="10" t="s">
        <v>63</v>
      </c>
      <c r="B56" s="2" t="s">
        <v>64</v>
      </c>
      <c r="C56" s="2" t="s">
        <v>5</v>
      </c>
      <c r="D56" s="7">
        <v>25.65</v>
      </c>
      <c r="E56" s="3" t="s">
        <v>53</v>
      </c>
    </row>
    <row r="57" spans="1:5" ht="15" customHeight="1" x14ac:dyDescent="0.2">
      <c r="A57" s="10" t="s">
        <v>63</v>
      </c>
      <c r="B57" s="2" t="s">
        <v>64</v>
      </c>
      <c r="C57" s="2" t="s">
        <v>5</v>
      </c>
      <c r="D57" s="7"/>
      <c r="E57" s="3" t="s">
        <v>86</v>
      </c>
    </row>
    <row r="58" spans="1:5" ht="15" customHeight="1" x14ac:dyDescent="0.2">
      <c r="A58" s="25" t="s">
        <v>66</v>
      </c>
      <c r="B58" s="26"/>
      <c r="C58" s="27"/>
      <c r="D58" s="13">
        <f>SUM(D56:D57)</f>
        <v>25.65</v>
      </c>
      <c r="E58" s="14"/>
    </row>
    <row r="59" spans="1:5" ht="15" customHeight="1" x14ac:dyDescent="0.2">
      <c r="A59" s="10" t="s">
        <v>65</v>
      </c>
      <c r="B59" s="2" t="s">
        <v>68</v>
      </c>
      <c r="C59" s="2" t="s">
        <v>15</v>
      </c>
      <c r="D59" s="7">
        <v>284.2</v>
      </c>
      <c r="E59" s="3" t="s">
        <v>24</v>
      </c>
    </row>
    <row r="60" spans="1:5" ht="15" customHeight="1" x14ac:dyDescent="0.2">
      <c r="A60" s="25" t="s">
        <v>67</v>
      </c>
      <c r="B60" s="26"/>
      <c r="C60" s="27"/>
      <c r="D60" s="13">
        <f>SUM(D59:D59)</f>
        <v>284.2</v>
      </c>
      <c r="E60" s="14"/>
    </row>
    <row r="61" spans="1:5" ht="15" customHeight="1" x14ac:dyDescent="0.2">
      <c r="A61" s="6" t="s">
        <v>22</v>
      </c>
      <c r="B61" s="2" t="s">
        <v>23</v>
      </c>
      <c r="C61" s="2" t="s">
        <v>15</v>
      </c>
      <c r="D61" s="7">
        <v>1.66</v>
      </c>
      <c r="E61" s="3" t="s">
        <v>24</v>
      </c>
    </row>
    <row r="62" spans="1:5" ht="15" customHeight="1" x14ac:dyDescent="0.2">
      <c r="A62" s="6" t="s">
        <v>22</v>
      </c>
      <c r="B62" s="2" t="s">
        <v>23</v>
      </c>
      <c r="C62" s="2" t="s">
        <v>15</v>
      </c>
      <c r="D62" s="7"/>
      <c r="E62" s="3" t="s">
        <v>86</v>
      </c>
    </row>
    <row r="63" spans="1:5" ht="15" customHeight="1" x14ac:dyDescent="0.2">
      <c r="A63" s="25" t="s">
        <v>25</v>
      </c>
      <c r="B63" s="26"/>
      <c r="C63" s="27"/>
      <c r="D63" s="13">
        <f>SUM(D61:D62)</f>
        <v>1.66</v>
      </c>
      <c r="E63" s="14"/>
    </row>
    <row r="64" spans="1:5" ht="15" customHeight="1" x14ac:dyDescent="0.2">
      <c r="A64" s="10" t="s">
        <v>69</v>
      </c>
      <c r="B64" s="2" t="s">
        <v>70</v>
      </c>
      <c r="C64" s="2" t="s">
        <v>15</v>
      </c>
      <c r="D64" s="7"/>
      <c r="E64" s="3" t="s">
        <v>53</v>
      </c>
    </row>
    <row r="65" spans="1:5" ht="15" customHeight="1" x14ac:dyDescent="0.2">
      <c r="A65" s="25" t="s">
        <v>71</v>
      </c>
      <c r="B65" s="26"/>
      <c r="C65" s="27"/>
      <c r="D65" s="13">
        <f>SUM(D64:D64)</f>
        <v>0</v>
      </c>
      <c r="E65" s="14"/>
    </row>
    <row r="66" spans="1:5" ht="15" customHeight="1" x14ac:dyDescent="0.2">
      <c r="A66" s="10" t="s">
        <v>139</v>
      </c>
      <c r="B66" s="2" t="s">
        <v>141</v>
      </c>
      <c r="C66" s="2" t="s">
        <v>5</v>
      </c>
      <c r="D66" s="7">
        <v>49.6</v>
      </c>
      <c r="E66" s="3" t="s">
        <v>41</v>
      </c>
    </row>
    <row r="67" spans="1:5" ht="15" customHeight="1" x14ac:dyDescent="0.2">
      <c r="A67" s="25" t="s">
        <v>140</v>
      </c>
      <c r="B67" s="26"/>
      <c r="C67" s="27"/>
      <c r="D67" s="13">
        <f>SUM(D66:D66)</f>
        <v>49.6</v>
      </c>
      <c r="E67" s="14"/>
    </row>
    <row r="68" spans="1:5" ht="15" customHeight="1" x14ac:dyDescent="0.2">
      <c r="A68" s="10" t="s">
        <v>156</v>
      </c>
      <c r="B68" s="24" t="s">
        <v>158</v>
      </c>
      <c r="C68" s="2" t="s">
        <v>5</v>
      </c>
      <c r="D68" s="7">
        <v>791.25</v>
      </c>
      <c r="E68" s="3" t="s">
        <v>6</v>
      </c>
    </row>
    <row r="69" spans="1:5" ht="15" customHeight="1" x14ac:dyDescent="0.2">
      <c r="A69" s="25" t="s">
        <v>157</v>
      </c>
      <c r="B69" s="26"/>
      <c r="C69" s="27"/>
      <c r="D69" s="13">
        <f>SUM(D68:D68)</f>
        <v>791.25</v>
      </c>
      <c r="E69" s="14"/>
    </row>
    <row r="70" spans="1:5" ht="15" customHeight="1" x14ac:dyDescent="0.2">
      <c r="A70" s="10" t="s">
        <v>54</v>
      </c>
      <c r="B70" s="2" t="s">
        <v>55</v>
      </c>
      <c r="C70" s="2" t="s">
        <v>19</v>
      </c>
      <c r="D70" s="7">
        <v>65.88</v>
      </c>
      <c r="E70" s="3" t="s">
        <v>41</v>
      </c>
    </row>
    <row r="71" spans="1:5" ht="15" customHeight="1" x14ac:dyDescent="0.2">
      <c r="A71" s="25" t="s">
        <v>56</v>
      </c>
      <c r="B71" s="26"/>
      <c r="C71" s="27"/>
      <c r="D71" s="13">
        <f>SUM(D70:D70)</f>
        <v>65.88</v>
      </c>
      <c r="E71" s="14"/>
    </row>
    <row r="72" spans="1:5" ht="15" customHeight="1" x14ac:dyDescent="0.2">
      <c r="A72" s="10" t="s">
        <v>200</v>
      </c>
      <c r="B72" s="2" t="s">
        <v>73</v>
      </c>
      <c r="C72" s="2" t="s">
        <v>19</v>
      </c>
      <c r="D72" s="7">
        <v>182.5</v>
      </c>
      <c r="E72" s="3" t="s">
        <v>6</v>
      </c>
    </row>
    <row r="73" spans="1:5" ht="15" customHeight="1" x14ac:dyDescent="0.2">
      <c r="A73" s="25" t="s">
        <v>72</v>
      </c>
      <c r="B73" s="26"/>
      <c r="C73" s="27"/>
      <c r="D73" s="13">
        <f>SUM(D72:D72)</f>
        <v>182.5</v>
      </c>
      <c r="E73" s="14"/>
    </row>
    <row r="74" spans="1:5" ht="15" customHeight="1" x14ac:dyDescent="0.2">
      <c r="A74" s="10" t="s">
        <v>152</v>
      </c>
      <c r="B74" s="24" t="s">
        <v>154</v>
      </c>
      <c r="C74" s="2" t="s">
        <v>5</v>
      </c>
      <c r="D74" s="7">
        <v>3</v>
      </c>
      <c r="E74" s="3" t="s">
        <v>58</v>
      </c>
    </row>
    <row r="75" spans="1:5" ht="15" customHeight="1" x14ac:dyDescent="0.2">
      <c r="A75" s="25" t="s">
        <v>153</v>
      </c>
      <c r="B75" s="26"/>
      <c r="C75" s="27"/>
      <c r="D75" s="13">
        <f>SUM(D74:D74)</f>
        <v>3</v>
      </c>
      <c r="E75" s="14"/>
    </row>
    <row r="76" spans="1:5" ht="15" customHeight="1" x14ac:dyDescent="0.2">
      <c r="A76" s="10" t="s">
        <v>164</v>
      </c>
      <c r="B76" s="2" t="s">
        <v>166</v>
      </c>
      <c r="C76" s="2" t="s">
        <v>5</v>
      </c>
      <c r="D76" s="7">
        <v>56.2</v>
      </c>
      <c r="E76" s="3" t="s">
        <v>110</v>
      </c>
    </row>
    <row r="77" spans="1:5" ht="15" customHeight="1" x14ac:dyDescent="0.2">
      <c r="A77" s="25" t="s">
        <v>165</v>
      </c>
      <c r="B77" s="26"/>
      <c r="C77" s="27"/>
      <c r="D77" s="13">
        <f>SUM(D76:D76)</f>
        <v>56.2</v>
      </c>
      <c r="E77" s="14"/>
    </row>
    <row r="78" spans="1:5" ht="15" customHeight="1" x14ac:dyDescent="0.2">
      <c r="A78" s="10" t="s">
        <v>167</v>
      </c>
      <c r="B78" s="2" t="s">
        <v>169</v>
      </c>
      <c r="C78" s="2" t="s">
        <v>5</v>
      </c>
      <c r="D78" s="7"/>
      <c r="E78" s="3" t="s">
        <v>110</v>
      </c>
    </row>
    <row r="79" spans="1:5" ht="15" customHeight="1" x14ac:dyDescent="0.2">
      <c r="A79" s="25" t="s">
        <v>168</v>
      </c>
      <c r="B79" s="26"/>
      <c r="C79" s="27"/>
      <c r="D79" s="13">
        <f>SUM(D78:D78)</f>
        <v>0</v>
      </c>
      <c r="E79" s="14"/>
    </row>
    <row r="80" spans="1:5" ht="15" customHeight="1" x14ac:dyDescent="0.2">
      <c r="A80" s="10" t="s">
        <v>103</v>
      </c>
      <c r="B80" s="2" t="s">
        <v>104</v>
      </c>
      <c r="C80" s="2" t="s">
        <v>105</v>
      </c>
      <c r="D80" s="7">
        <v>12.5</v>
      </c>
      <c r="E80" s="3" t="s">
        <v>58</v>
      </c>
    </row>
    <row r="81" spans="1:5" ht="15" customHeight="1" x14ac:dyDescent="0.2">
      <c r="A81" s="10" t="s">
        <v>103</v>
      </c>
      <c r="B81" s="2" t="s">
        <v>104</v>
      </c>
      <c r="C81" s="2" t="s">
        <v>105</v>
      </c>
      <c r="D81" s="7">
        <v>50</v>
      </c>
      <c r="E81" s="3" t="s">
        <v>6</v>
      </c>
    </row>
    <row r="82" spans="1:5" ht="15" customHeight="1" x14ac:dyDescent="0.2">
      <c r="A82" s="25" t="s">
        <v>106</v>
      </c>
      <c r="B82" s="26"/>
      <c r="C82" s="27"/>
      <c r="D82" s="13">
        <f>SUM(D80:D81)</f>
        <v>62.5</v>
      </c>
      <c r="E82" s="14"/>
    </row>
    <row r="83" spans="1:5" ht="15" customHeight="1" x14ac:dyDescent="0.2">
      <c r="A83" s="10" t="s">
        <v>119</v>
      </c>
      <c r="B83" s="2" t="s">
        <v>118</v>
      </c>
      <c r="C83" s="2" t="s">
        <v>5</v>
      </c>
      <c r="D83" s="7"/>
      <c r="E83" s="3" t="s">
        <v>86</v>
      </c>
    </row>
    <row r="84" spans="1:5" ht="15" customHeight="1" x14ac:dyDescent="0.2">
      <c r="A84" s="25" t="s">
        <v>120</v>
      </c>
      <c r="B84" s="26"/>
      <c r="C84" s="27"/>
      <c r="D84" s="13">
        <f>SUM(D83:D83)</f>
        <v>0</v>
      </c>
      <c r="E84" s="14"/>
    </row>
    <row r="85" spans="1:5" ht="15" customHeight="1" x14ac:dyDescent="0.2">
      <c r="A85" s="10" t="s">
        <v>80</v>
      </c>
      <c r="B85" s="2" t="s">
        <v>82</v>
      </c>
      <c r="C85" s="2" t="s">
        <v>83</v>
      </c>
      <c r="D85" s="7">
        <v>56.25</v>
      </c>
      <c r="E85" s="3" t="s">
        <v>6</v>
      </c>
    </row>
    <row r="86" spans="1:5" ht="15" customHeight="1" x14ac:dyDescent="0.2">
      <c r="A86" s="25" t="s">
        <v>81</v>
      </c>
      <c r="B86" s="26"/>
      <c r="C86" s="27"/>
      <c r="D86" s="13">
        <f>SUM(D85:D85)</f>
        <v>56.25</v>
      </c>
      <c r="E86" s="14"/>
    </row>
    <row r="87" spans="1:5" ht="15" customHeight="1" x14ac:dyDescent="0.2">
      <c r="A87" s="10" t="s">
        <v>84</v>
      </c>
      <c r="B87" s="2"/>
      <c r="C87" s="2" t="s">
        <v>85</v>
      </c>
      <c r="D87" s="7"/>
      <c r="E87" s="3" t="s">
        <v>86</v>
      </c>
    </row>
    <row r="88" spans="1:5" ht="15" customHeight="1" x14ac:dyDescent="0.2">
      <c r="A88" s="25" t="s">
        <v>87</v>
      </c>
      <c r="B88" s="26"/>
      <c r="C88" s="27"/>
      <c r="D88" s="13">
        <f>SUM(D87:D87)</f>
        <v>0</v>
      </c>
      <c r="E88" s="14"/>
    </row>
    <row r="89" spans="1:5" ht="15" customHeight="1" x14ac:dyDescent="0.2">
      <c r="A89" s="10" t="s">
        <v>88</v>
      </c>
      <c r="B89" s="2"/>
      <c r="C89" s="2" t="s">
        <v>5</v>
      </c>
      <c r="D89" s="7"/>
      <c r="E89" s="3" t="s">
        <v>89</v>
      </c>
    </row>
    <row r="90" spans="1:5" ht="15" customHeight="1" x14ac:dyDescent="0.2">
      <c r="A90" s="25" t="s">
        <v>90</v>
      </c>
      <c r="B90" s="26"/>
      <c r="C90" s="27"/>
      <c r="D90" s="13">
        <f>SUM(D89:D89)</f>
        <v>0</v>
      </c>
      <c r="E90" s="14"/>
    </row>
    <row r="91" spans="1:5" ht="15" customHeight="1" x14ac:dyDescent="0.2">
      <c r="A91" s="10" t="s">
        <v>91</v>
      </c>
      <c r="B91" s="2" t="s">
        <v>92</v>
      </c>
      <c r="C91" s="2" t="s">
        <v>62</v>
      </c>
      <c r="D91" s="7"/>
      <c r="E91" s="3" t="s">
        <v>41</v>
      </c>
    </row>
    <row r="92" spans="1:5" ht="15" customHeight="1" x14ac:dyDescent="0.2">
      <c r="A92" s="10" t="s">
        <v>91</v>
      </c>
      <c r="B92" s="2" t="s">
        <v>92</v>
      </c>
      <c r="C92" s="2" t="s">
        <v>62</v>
      </c>
      <c r="D92" s="7">
        <f>83.65+126.34</f>
        <v>209.99</v>
      </c>
      <c r="E92" s="3" t="s">
        <v>58</v>
      </c>
    </row>
    <row r="93" spans="1:5" ht="15" customHeight="1" x14ac:dyDescent="0.2">
      <c r="A93" s="10" t="s">
        <v>91</v>
      </c>
      <c r="B93" s="2" t="s">
        <v>92</v>
      </c>
      <c r="C93" s="2" t="s">
        <v>62</v>
      </c>
      <c r="D93" s="7">
        <v>19.100000000000001</v>
      </c>
      <c r="E93" s="3" t="s">
        <v>179</v>
      </c>
    </row>
    <row r="94" spans="1:5" ht="15" customHeight="1" x14ac:dyDescent="0.2">
      <c r="A94" s="25" t="s">
        <v>93</v>
      </c>
      <c r="B94" s="26"/>
      <c r="C94" s="27"/>
      <c r="D94" s="13">
        <f>SUM(D91:D93)</f>
        <v>229.09</v>
      </c>
      <c r="E94" s="14"/>
    </row>
    <row r="95" spans="1:5" ht="15" customHeight="1" x14ac:dyDescent="0.2">
      <c r="A95" s="10" t="s">
        <v>176</v>
      </c>
      <c r="B95" s="24" t="s">
        <v>178</v>
      </c>
      <c r="C95" s="2" t="s">
        <v>5</v>
      </c>
      <c r="D95" s="7">
        <v>141.12</v>
      </c>
      <c r="E95" s="3" t="s">
        <v>58</v>
      </c>
    </row>
    <row r="96" spans="1:5" ht="15" customHeight="1" x14ac:dyDescent="0.2">
      <c r="A96" s="25" t="s">
        <v>177</v>
      </c>
      <c r="B96" s="26"/>
      <c r="C96" s="27"/>
      <c r="D96" s="13">
        <f>SUM(D95:D95)</f>
        <v>141.12</v>
      </c>
      <c r="E96" s="14"/>
    </row>
    <row r="97" spans="1:5" ht="15" customHeight="1" x14ac:dyDescent="0.2">
      <c r="A97" s="10" t="s">
        <v>184</v>
      </c>
      <c r="B97" s="2" t="s">
        <v>186</v>
      </c>
      <c r="C97" s="2" t="s">
        <v>187</v>
      </c>
      <c r="D97" s="7">
        <v>39.950000000000003</v>
      </c>
      <c r="E97" s="3" t="s">
        <v>179</v>
      </c>
    </row>
    <row r="98" spans="1:5" ht="15" customHeight="1" x14ac:dyDescent="0.2">
      <c r="A98" s="25" t="s">
        <v>185</v>
      </c>
      <c r="B98" s="26"/>
      <c r="C98" s="27"/>
      <c r="D98" s="13">
        <f>SUM(D97:D97)</f>
        <v>39.950000000000003</v>
      </c>
      <c r="E98" s="14"/>
    </row>
    <row r="99" spans="1:5" ht="15" customHeight="1" x14ac:dyDescent="0.2">
      <c r="A99" s="10" t="s">
        <v>136</v>
      </c>
      <c r="B99" s="2" t="s">
        <v>138</v>
      </c>
      <c r="C99" s="2" t="s">
        <v>137</v>
      </c>
      <c r="D99" s="7"/>
      <c r="E99" s="3" t="s">
        <v>53</v>
      </c>
    </row>
    <row r="100" spans="1:5" ht="15" customHeight="1" x14ac:dyDescent="0.2">
      <c r="A100" s="25" t="s">
        <v>135</v>
      </c>
      <c r="B100" s="26"/>
      <c r="C100" s="27"/>
      <c r="D100" s="13">
        <f>SUM(D99:D99)</f>
        <v>0</v>
      </c>
      <c r="E100" s="14"/>
    </row>
    <row r="101" spans="1:5" ht="15" customHeight="1" x14ac:dyDescent="0.2">
      <c r="A101" s="10" t="s">
        <v>197</v>
      </c>
      <c r="B101" s="2" t="s">
        <v>199</v>
      </c>
      <c r="C101" s="2" t="s">
        <v>15</v>
      </c>
      <c r="D101" s="7">
        <v>55</v>
      </c>
      <c r="E101" s="3" t="s">
        <v>53</v>
      </c>
    </row>
    <row r="102" spans="1:5" ht="15" customHeight="1" x14ac:dyDescent="0.2">
      <c r="A102" s="25" t="s">
        <v>198</v>
      </c>
      <c r="B102" s="26"/>
      <c r="C102" s="27"/>
      <c r="D102" s="13">
        <f>SUM(D101:D101)</f>
        <v>55</v>
      </c>
      <c r="E102" s="14"/>
    </row>
    <row r="103" spans="1:5" ht="15" customHeight="1" x14ac:dyDescent="0.2">
      <c r="A103" s="10" t="s">
        <v>143</v>
      </c>
      <c r="B103" s="2" t="s">
        <v>144</v>
      </c>
      <c r="C103" s="2" t="s">
        <v>15</v>
      </c>
      <c r="D103" s="7"/>
      <c r="E103" s="3" t="s">
        <v>53</v>
      </c>
    </row>
    <row r="104" spans="1:5" ht="15" customHeight="1" x14ac:dyDescent="0.2">
      <c r="A104" s="10" t="s">
        <v>143</v>
      </c>
      <c r="B104" s="2" t="s">
        <v>144</v>
      </c>
      <c r="C104" s="2" t="s">
        <v>15</v>
      </c>
      <c r="D104" s="7"/>
      <c r="E104" s="3" t="s">
        <v>16</v>
      </c>
    </row>
    <row r="105" spans="1:5" ht="15" customHeight="1" x14ac:dyDescent="0.2">
      <c r="A105" s="25" t="s">
        <v>142</v>
      </c>
      <c r="B105" s="26"/>
      <c r="C105" s="27"/>
      <c r="D105" s="13">
        <f>SUM(D103:D104)</f>
        <v>0</v>
      </c>
      <c r="E105" s="14"/>
    </row>
    <row r="106" spans="1:5" ht="15" customHeight="1" x14ac:dyDescent="0.2">
      <c r="A106" s="10" t="s">
        <v>130</v>
      </c>
      <c r="B106" s="2" t="s">
        <v>127</v>
      </c>
      <c r="C106" s="2" t="s">
        <v>128</v>
      </c>
      <c r="D106" s="7"/>
      <c r="E106" s="3" t="s">
        <v>58</v>
      </c>
    </row>
    <row r="107" spans="1:5" ht="15" customHeight="1" x14ac:dyDescent="0.2">
      <c r="A107" s="10" t="s">
        <v>130</v>
      </c>
      <c r="B107" s="2" t="s">
        <v>127</v>
      </c>
      <c r="C107" s="2" t="s">
        <v>128</v>
      </c>
      <c r="D107" s="7"/>
      <c r="E107" s="3" t="s">
        <v>6</v>
      </c>
    </row>
    <row r="108" spans="1:5" ht="15" customHeight="1" x14ac:dyDescent="0.2">
      <c r="A108" s="25" t="s">
        <v>129</v>
      </c>
      <c r="B108" s="26"/>
      <c r="C108" s="27"/>
      <c r="D108" s="13">
        <f>SUM(D106:D107)</f>
        <v>0</v>
      </c>
      <c r="E108" s="14"/>
    </row>
    <row r="109" spans="1:5" ht="15" customHeight="1" x14ac:dyDescent="0.2">
      <c r="A109" s="10" t="s">
        <v>97</v>
      </c>
      <c r="B109" s="2" t="s">
        <v>99</v>
      </c>
      <c r="C109" s="2" t="s">
        <v>5</v>
      </c>
      <c r="D109" s="7">
        <v>301.16000000000003</v>
      </c>
      <c r="E109" s="3" t="s">
        <v>10</v>
      </c>
    </row>
    <row r="110" spans="1:5" ht="15" customHeight="1" x14ac:dyDescent="0.2">
      <c r="A110" s="10" t="s">
        <v>97</v>
      </c>
      <c r="B110" s="2" t="s">
        <v>99</v>
      </c>
      <c r="C110" s="2" t="s">
        <v>5</v>
      </c>
      <c r="D110" s="7">
        <v>10.130000000000001</v>
      </c>
      <c r="E110" s="3" t="s">
        <v>75</v>
      </c>
    </row>
    <row r="111" spans="1:5" ht="15" customHeight="1" x14ac:dyDescent="0.2">
      <c r="A111" s="25" t="s">
        <v>98</v>
      </c>
      <c r="B111" s="26"/>
      <c r="C111" s="27"/>
      <c r="D111" s="13">
        <f>SUM(D109:D110)</f>
        <v>311.29000000000002</v>
      </c>
      <c r="E111" s="14"/>
    </row>
    <row r="112" spans="1:5" ht="15" customHeight="1" x14ac:dyDescent="0.2">
      <c r="A112" s="10" t="s">
        <v>194</v>
      </c>
      <c r="B112" s="2" t="s">
        <v>196</v>
      </c>
      <c r="C112" s="2" t="s">
        <v>5</v>
      </c>
      <c r="D112" s="7">
        <v>50</v>
      </c>
      <c r="E112" s="3" t="s">
        <v>155</v>
      </c>
    </row>
    <row r="113" spans="1:5" ht="15" customHeight="1" x14ac:dyDescent="0.2">
      <c r="A113" s="25" t="s">
        <v>195</v>
      </c>
      <c r="B113" s="26"/>
      <c r="C113" s="27"/>
      <c r="D113" s="13">
        <f>SUM(D112:D112)</f>
        <v>50</v>
      </c>
      <c r="E113" s="14"/>
    </row>
    <row r="114" spans="1:5" ht="15" customHeight="1" x14ac:dyDescent="0.2">
      <c r="A114" s="10" t="s">
        <v>188</v>
      </c>
      <c r="B114" s="2" t="s">
        <v>190</v>
      </c>
      <c r="C114" s="2" t="s">
        <v>57</v>
      </c>
      <c r="D114" s="7">
        <f>168.26+489.1</f>
        <v>657.36</v>
      </c>
      <c r="E114" s="3" t="s">
        <v>41</v>
      </c>
    </row>
    <row r="115" spans="1:5" ht="15" customHeight="1" x14ac:dyDescent="0.2">
      <c r="A115" s="25" t="s">
        <v>189</v>
      </c>
      <c r="B115" s="26"/>
      <c r="C115" s="27"/>
      <c r="D115" s="13">
        <f>SUM(D114:D114)</f>
        <v>657.36</v>
      </c>
      <c r="E115" s="14"/>
    </row>
    <row r="116" spans="1:5" ht="15" customHeight="1" x14ac:dyDescent="0.2">
      <c r="A116" s="10" t="s">
        <v>191</v>
      </c>
      <c r="B116" s="2" t="s">
        <v>192</v>
      </c>
      <c r="C116" s="2" t="s">
        <v>83</v>
      </c>
      <c r="D116" s="7">
        <f>23.9+23.9</f>
        <v>47.8</v>
      </c>
      <c r="E116" s="3" t="s">
        <v>162</v>
      </c>
    </row>
    <row r="117" spans="1:5" ht="15" customHeight="1" x14ac:dyDescent="0.2">
      <c r="A117" s="25" t="s">
        <v>193</v>
      </c>
      <c r="B117" s="26"/>
      <c r="C117" s="27"/>
      <c r="D117" s="13">
        <f>SUM(D116:D116)</f>
        <v>47.8</v>
      </c>
      <c r="E117" s="14"/>
    </row>
    <row r="118" spans="1:5" ht="15" customHeight="1" x14ac:dyDescent="0.2">
      <c r="A118" s="10" t="s">
        <v>160</v>
      </c>
      <c r="B118" s="2" t="s">
        <v>163</v>
      </c>
      <c r="C118" s="2" t="s">
        <v>83</v>
      </c>
      <c r="D118" s="7">
        <v>76.27</v>
      </c>
      <c r="E118" s="3" t="s">
        <v>162</v>
      </c>
    </row>
    <row r="119" spans="1:5" ht="15" customHeight="1" x14ac:dyDescent="0.2">
      <c r="A119" s="25" t="s">
        <v>161</v>
      </c>
      <c r="B119" s="26"/>
      <c r="C119" s="27"/>
      <c r="D119" s="13">
        <f>SUM(D118:D118)</f>
        <v>76.27</v>
      </c>
      <c r="E119" s="14"/>
    </row>
    <row r="120" spans="1:5" ht="15" customHeight="1" x14ac:dyDescent="0.2">
      <c r="A120" s="10" t="s">
        <v>107</v>
      </c>
      <c r="B120" s="2" t="s">
        <v>108</v>
      </c>
      <c r="C120" s="2" t="s">
        <v>5</v>
      </c>
      <c r="D120" s="7"/>
      <c r="E120" s="3" t="s">
        <v>53</v>
      </c>
    </row>
    <row r="121" spans="1:5" ht="15" customHeight="1" x14ac:dyDescent="0.2">
      <c r="A121" s="10" t="s">
        <v>107</v>
      </c>
      <c r="B121" s="2" t="s">
        <v>108</v>
      </c>
      <c r="C121" s="2" t="s">
        <v>5</v>
      </c>
      <c r="D121" s="7"/>
      <c r="E121" s="3" t="s">
        <v>58</v>
      </c>
    </row>
    <row r="122" spans="1:5" ht="15" customHeight="1" x14ac:dyDescent="0.2">
      <c r="A122" s="25" t="s">
        <v>109</v>
      </c>
      <c r="B122" s="26"/>
      <c r="C122" s="27"/>
      <c r="D122" s="13">
        <f>SUM(D120:D121)</f>
        <v>0</v>
      </c>
      <c r="E122" s="14"/>
    </row>
    <row r="123" spans="1:5" ht="15" customHeight="1" x14ac:dyDescent="0.2">
      <c r="A123" s="10" t="s">
        <v>111</v>
      </c>
      <c r="B123" s="2" t="s">
        <v>112</v>
      </c>
      <c r="C123" s="2" t="s">
        <v>113</v>
      </c>
      <c r="D123" s="7"/>
      <c r="E123" s="3" t="s">
        <v>86</v>
      </c>
    </row>
    <row r="124" spans="1:5" ht="15" customHeight="1" x14ac:dyDescent="0.2">
      <c r="A124" s="25" t="s">
        <v>114</v>
      </c>
      <c r="B124" s="26"/>
      <c r="C124" s="27"/>
      <c r="D124" s="13">
        <f>SUM(D123:D123)</f>
        <v>0</v>
      </c>
      <c r="E124" s="14"/>
    </row>
    <row r="125" spans="1:5" ht="15" customHeight="1" x14ac:dyDescent="0.2">
      <c r="A125" s="10" t="s">
        <v>212</v>
      </c>
      <c r="B125" s="24" t="s">
        <v>214</v>
      </c>
      <c r="C125" s="2" t="s">
        <v>215</v>
      </c>
      <c r="D125" s="7">
        <v>240.15</v>
      </c>
      <c r="E125" s="3" t="s">
        <v>53</v>
      </c>
    </row>
    <row r="126" spans="1:5" ht="15" customHeight="1" x14ac:dyDescent="0.2">
      <c r="A126" s="25" t="s">
        <v>213</v>
      </c>
      <c r="B126" s="26"/>
      <c r="C126" s="27"/>
      <c r="D126" s="13">
        <f>SUM(D125:D125)</f>
        <v>240.15</v>
      </c>
      <c r="E126" s="14"/>
    </row>
    <row r="127" spans="1:5" ht="15" customHeight="1" x14ac:dyDescent="0.2">
      <c r="A127" s="10" t="s">
        <v>124</v>
      </c>
      <c r="B127" s="2" t="s">
        <v>126</v>
      </c>
      <c r="C127" s="2" t="s">
        <v>5</v>
      </c>
      <c r="D127" s="7">
        <v>30</v>
      </c>
      <c r="E127" s="3" t="s">
        <v>86</v>
      </c>
    </row>
    <row r="128" spans="1:5" ht="15" customHeight="1" x14ac:dyDescent="0.2">
      <c r="A128" s="25" t="s">
        <v>125</v>
      </c>
      <c r="B128" s="26"/>
      <c r="C128" s="27"/>
      <c r="D128" s="13">
        <f>SUM(D127:D127)</f>
        <v>30</v>
      </c>
      <c r="E128" s="14"/>
    </row>
    <row r="129" spans="1:5" ht="15" customHeight="1" x14ac:dyDescent="0.2">
      <c r="A129" s="10" t="s">
        <v>145</v>
      </c>
      <c r="B129" s="2" t="s">
        <v>147</v>
      </c>
      <c r="C129" s="2" t="s">
        <v>15</v>
      </c>
      <c r="D129" s="7"/>
      <c r="E129" s="3" t="s">
        <v>12</v>
      </c>
    </row>
    <row r="130" spans="1:5" ht="15" customHeight="1" x14ac:dyDescent="0.2">
      <c r="A130" s="25" t="s">
        <v>146</v>
      </c>
      <c r="B130" s="26"/>
      <c r="C130" s="27"/>
      <c r="D130" s="13">
        <f>SUM(D129:D129)</f>
        <v>0</v>
      </c>
      <c r="E130" s="14"/>
    </row>
    <row r="131" spans="1:5" ht="21" customHeight="1" x14ac:dyDescent="0.2">
      <c r="A131" s="28" t="s">
        <v>171</v>
      </c>
      <c r="B131" s="29"/>
      <c r="C131" s="30"/>
      <c r="D131" s="19">
        <f>D11+D15+D18+D20+D22+D24+D26+D29+D31+D33+D35+D37+D39+D41+D45+D48+D50+D53+D55+D58+D60+D63+D65+D67+D69+D71+D73+D75+D77+D79+D82+D84+D86+D88+D90+D94+D96+D98+D100+D102+D105+D108+D111+D113+D115+D117+D119+D122+D124+D126+D128+D130</f>
        <v>12857.520000000004</v>
      </c>
      <c r="E131" s="12"/>
    </row>
    <row r="134" spans="1:5" x14ac:dyDescent="0.2">
      <c r="E134" s="21" t="s">
        <v>175</v>
      </c>
    </row>
  </sheetData>
  <mergeCells count="55">
    <mergeCell ref="A128:C128"/>
    <mergeCell ref="A108:C108"/>
    <mergeCell ref="A71:C71"/>
    <mergeCell ref="A63:C63"/>
    <mergeCell ref="A69:C69"/>
    <mergeCell ref="A79:C79"/>
    <mergeCell ref="A67:C67"/>
    <mergeCell ref="A105:C105"/>
    <mergeCell ref="A124:C124"/>
    <mergeCell ref="A126:C126"/>
    <mergeCell ref="A113:C113"/>
    <mergeCell ref="A115:C115"/>
    <mergeCell ref="A119:C119"/>
    <mergeCell ref="A117:C117"/>
    <mergeCell ref="A111:C111"/>
    <mergeCell ref="A5:B5"/>
    <mergeCell ref="A7:E7"/>
    <mergeCell ref="A24:C24"/>
    <mergeCell ref="A29:C29"/>
    <mergeCell ref="A33:C33"/>
    <mergeCell ref="A31:C31"/>
    <mergeCell ref="A35:C35"/>
    <mergeCell ref="A11:C11"/>
    <mergeCell ref="A15:C15"/>
    <mergeCell ref="A18:C18"/>
    <mergeCell ref="A20:C20"/>
    <mergeCell ref="A22:C22"/>
    <mergeCell ref="A26:C26"/>
    <mergeCell ref="A39:C39"/>
    <mergeCell ref="A41:C41"/>
    <mergeCell ref="A53:C53"/>
    <mergeCell ref="A55:C55"/>
    <mergeCell ref="A122:C122"/>
    <mergeCell ref="A58:C58"/>
    <mergeCell ref="A60:C60"/>
    <mergeCell ref="A73:C73"/>
    <mergeCell ref="A65:C65"/>
    <mergeCell ref="A100:C100"/>
    <mergeCell ref="A45:C45"/>
    <mergeCell ref="A37:C37"/>
    <mergeCell ref="A131:C131"/>
    <mergeCell ref="A75:C75"/>
    <mergeCell ref="A77:C77"/>
    <mergeCell ref="A82:C82"/>
    <mergeCell ref="A84:C84"/>
    <mergeCell ref="A86:C86"/>
    <mergeCell ref="A88:C88"/>
    <mergeCell ref="A90:C90"/>
    <mergeCell ref="A94:C94"/>
    <mergeCell ref="A96:C96"/>
    <mergeCell ref="A98:C98"/>
    <mergeCell ref="A102:C102"/>
    <mergeCell ref="A48:C48"/>
    <mergeCell ref="A50:C50"/>
    <mergeCell ref="A130:C130"/>
  </mergeCells>
  <pageMargins left="0.11811023622047245" right="0.11811023622047245" top="0.35433070866141736" bottom="0.35433070866141736" header="0.31496062992125984" footer="0.31496062992125984"/>
  <pageSetup paperSize="9" orientation="portrait" r:id="rId1"/>
  <ignoredErrors>
    <ignoredError sqref="A9:C9 A20:D20 A19:C19 A26:D26 A25:C25 A11:D11 A10:C10 A15:D15 A12:C12 A18:C18 A16:C16 B22:D22 A24:D24 A23:C23 A29:D29 A27:C28 A39:D39 A38:C38 B41:D41 B45:D45 B44:C44 A58:C58 A57:C57 A65:D65 A59:C59 B77:D77 B82:C82 B80:B81 B84:D84 A86:D86 A85:C85 A88:D88 A87:C87 A90:D90 A89:C89 A94:D94 A93:C93 B96:D96 B98:D98 B102:D102 A35:D35 B55:D55 A73:D73 B72:C72 B48:D48 B51 A52:C52 A53:C53 B71:D71 B75:C75 A91:C91 B92 A60:D60 B50:D50 B49 B83:C83 B62 A14:C14 B69:D69 B42:C42 A120:C121 A111:C111 B113:C113 B115:C115 C114 B117:C117 A122:C122 A124:C124 A123:C123 A109:C110 B119:C119 A64:C64 B33:D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8" sqref="C28"/>
    </sheetView>
  </sheetViews>
  <sheetFormatPr defaultRowHeight="12.75" x14ac:dyDescent="0.2"/>
  <cols>
    <col min="1" max="2" width="19.140625" customWidth="1"/>
    <col min="3" max="3" width="57.42578125" customWidth="1"/>
  </cols>
  <sheetData>
    <row r="1" spans="1:3" ht="17.100000000000001" customHeight="1" x14ac:dyDescent="0.2">
      <c r="A1" s="4" t="s">
        <v>0</v>
      </c>
      <c r="B1" s="15"/>
    </row>
    <row r="2" spans="1:3" ht="17.100000000000001" customHeight="1" x14ac:dyDescent="0.2">
      <c r="A2" s="4" t="s">
        <v>1</v>
      </c>
      <c r="B2" s="15"/>
    </row>
    <row r="3" spans="1:3" ht="17.100000000000001" customHeight="1" x14ac:dyDescent="0.2">
      <c r="A3" s="4" t="s">
        <v>2</v>
      </c>
      <c r="B3" s="15"/>
    </row>
    <row r="4" spans="1:3" ht="17.100000000000001" customHeight="1" x14ac:dyDescent="0.2">
      <c r="A4" s="15"/>
      <c r="B4" s="15"/>
    </row>
    <row r="5" spans="1:3" ht="17.100000000000001" customHeight="1" x14ac:dyDescent="0.2">
      <c r="A5" s="32" t="str">
        <f>'Kategorija 1'!A5</f>
        <v>U Slatini, 04.11.2024. godine</v>
      </c>
      <c r="B5" s="32"/>
    </row>
    <row r="6" spans="1:3" ht="17.100000000000001" customHeight="1" x14ac:dyDescent="0.2">
      <c r="A6" s="4"/>
      <c r="B6" s="15"/>
      <c r="C6" s="16" t="s">
        <v>30</v>
      </c>
    </row>
    <row r="7" spans="1:3" ht="17.100000000000001" customHeight="1" x14ac:dyDescent="0.2">
      <c r="A7" s="33" t="str">
        <f>'Kategorija 1'!A7</f>
        <v>Informacija o trošenju sredstava za LISTOPAD 2024. godine</v>
      </c>
      <c r="B7" s="33"/>
      <c r="C7" s="33"/>
    </row>
    <row r="8" spans="1:3" ht="17.100000000000001" customHeight="1" x14ac:dyDescent="0.2">
      <c r="A8" s="17" t="s">
        <v>76</v>
      </c>
      <c r="B8" s="1" t="s">
        <v>36</v>
      </c>
      <c r="C8" s="1" t="s">
        <v>31</v>
      </c>
    </row>
    <row r="9" spans="1:3" ht="17.100000000000001" customHeight="1" x14ac:dyDescent="0.2">
      <c r="A9" s="2" t="s">
        <v>77</v>
      </c>
      <c r="B9" s="20">
        <v>0</v>
      </c>
      <c r="C9" s="8" t="s">
        <v>100</v>
      </c>
    </row>
    <row r="10" spans="1:3" ht="17.100000000000001" customHeight="1" x14ac:dyDescent="0.2">
      <c r="A10" s="2" t="s">
        <v>101</v>
      </c>
      <c r="B10" s="20">
        <v>0</v>
      </c>
      <c r="C10" s="8" t="s">
        <v>100</v>
      </c>
    </row>
    <row r="11" spans="1:3" ht="17.100000000000001" customHeight="1" x14ac:dyDescent="0.2">
      <c r="A11" s="2" t="s">
        <v>77</v>
      </c>
      <c r="B11" s="20">
        <v>0</v>
      </c>
      <c r="C11" s="8" t="s">
        <v>123</v>
      </c>
    </row>
    <row r="12" spans="1:3" ht="17.100000000000001" customHeight="1" x14ac:dyDescent="0.2">
      <c r="A12" s="2" t="s">
        <v>77</v>
      </c>
      <c r="B12" s="20">
        <v>2149.9499999999998</v>
      </c>
      <c r="C12" s="8" t="s">
        <v>159</v>
      </c>
    </row>
    <row r="13" spans="1:3" ht="17.100000000000001" customHeight="1" x14ac:dyDescent="0.2">
      <c r="A13" s="2" t="s">
        <v>101</v>
      </c>
      <c r="B13" s="20">
        <f>3779.6+1791.8</f>
        <v>5571.4</v>
      </c>
      <c r="C13" s="8" t="s">
        <v>74</v>
      </c>
    </row>
    <row r="14" spans="1:3" ht="17.100000000000001" customHeight="1" x14ac:dyDescent="0.2">
      <c r="A14" s="2" t="s">
        <v>101</v>
      </c>
      <c r="B14" s="20">
        <v>0</v>
      </c>
      <c r="C14" s="8" t="s">
        <v>102</v>
      </c>
    </row>
    <row r="15" spans="1:3" ht="17.100000000000001" customHeight="1" x14ac:dyDescent="0.2">
      <c r="A15" s="2" t="s">
        <v>78</v>
      </c>
      <c r="B15" s="20">
        <v>768</v>
      </c>
      <c r="C15" s="8" t="s">
        <v>173</v>
      </c>
    </row>
    <row r="16" spans="1:3" ht="17.100000000000001" customHeight="1" x14ac:dyDescent="0.2">
      <c r="A16" s="2" t="s">
        <v>78</v>
      </c>
      <c r="B16" s="20">
        <v>126.72</v>
      </c>
      <c r="C16" s="8" t="s">
        <v>174</v>
      </c>
    </row>
    <row r="17" spans="1:4" ht="17.100000000000001" customHeight="1" x14ac:dyDescent="0.2">
      <c r="A17" s="2" t="s">
        <v>79</v>
      </c>
      <c r="B17" s="20">
        <f>111736.38+18.82</f>
        <v>111755.20000000001</v>
      </c>
      <c r="C17" s="8" t="s">
        <v>42</v>
      </c>
    </row>
    <row r="18" spans="1:4" ht="17.100000000000001" customHeight="1" x14ac:dyDescent="0.2">
      <c r="A18" s="2" t="s">
        <v>79</v>
      </c>
      <c r="B18" s="20">
        <v>18436.45</v>
      </c>
      <c r="C18" s="8" t="s">
        <v>43</v>
      </c>
    </row>
    <row r="19" spans="1:4" ht="17.100000000000001" customHeight="1" x14ac:dyDescent="0.2">
      <c r="A19" s="2" t="s">
        <v>79</v>
      </c>
      <c r="B19" s="20">
        <v>672</v>
      </c>
      <c r="C19" s="8" t="s">
        <v>45</v>
      </c>
    </row>
    <row r="20" spans="1:4" ht="17.100000000000001" customHeight="1" x14ac:dyDescent="0.2">
      <c r="A20" s="2" t="s">
        <v>79</v>
      </c>
      <c r="B20" s="20">
        <v>1738.52</v>
      </c>
      <c r="C20" s="8" t="s">
        <v>44</v>
      </c>
    </row>
    <row r="21" spans="1:4" ht="17.100000000000001" customHeight="1" x14ac:dyDescent="0.2">
      <c r="A21" s="18"/>
      <c r="B21" s="9">
        <f>SUM(B9:B20)</f>
        <v>141218.23999999999</v>
      </c>
      <c r="C21" s="23" t="str">
        <f>'Kategorija 1'!A131</f>
        <v>UKUPNO ZA LISTOPAD 2024. GODINE:</v>
      </c>
    </row>
    <row r="25" spans="1:4" x14ac:dyDescent="0.2">
      <c r="C25" s="22" t="str">
        <f>'Kategorija 1'!E134</f>
        <v>Zadnji izvod 18.10.2024.</v>
      </c>
      <c r="D25" s="22"/>
    </row>
  </sheetData>
  <mergeCells count="2">
    <mergeCell ref="A7:C7"/>
    <mergeCell ref="A5:B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>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Korisnik</cp:lastModifiedBy>
  <cp:lastPrinted>2024-11-07T11:03:14Z</cp:lastPrinted>
  <dcterms:created xsi:type="dcterms:W3CDTF">2004-10-28T06:46:32Z</dcterms:created>
  <dcterms:modified xsi:type="dcterms:W3CDTF">2024-11-07T11:30:27Z</dcterms:modified>
</cp:coreProperties>
</file>