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INFORMACIJA O TROŠENJU SREDSTAVA U 2024. G\"/>
    </mc:Choice>
  </mc:AlternateContent>
  <bookViews>
    <workbookView xWindow="120" yWindow="120" windowWidth="15180" windowHeight="8835" tabRatio="711"/>
  </bookViews>
  <sheets>
    <sheet name="Kategorija 1" sheetId="8" r:id="rId1"/>
    <sheet name="Kategorija 2" sheetId="10" r:id="rId2"/>
  </sheets>
  <calcPr calcId="162913"/>
</workbook>
</file>

<file path=xl/calcChain.xml><?xml version="1.0" encoding="utf-8"?>
<calcChain xmlns="http://schemas.openxmlformats.org/spreadsheetml/2006/main">
  <c r="D80" i="8" l="1"/>
  <c r="D135" i="8" s="1"/>
  <c r="D44" i="8"/>
  <c r="D60" i="8"/>
  <c r="D35" i="8"/>
  <c r="D27" i="8"/>
  <c r="D43" i="8"/>
  <c r="D25" i="8"/>
  <c r="D10" i="8"/>
  <c r="D112" i="8"/>
  <c r="D19" i="8"/>
  <c r="D16" i="8"/>
  <c r="D12" i="8"/>
  <c r="D32" i="8"/>
  <c r="D90" i="8"/>
  <c r="D94" i="8"/>
  <c r="D95" i="8"/>
  <c r="D134" i="8" l="1"/>
  <c r="D98" i="8"/>
  <c r="D50" i="8"/>
  <c r="D100" i="8"/>
  <c r="D39" i="8"/>
  <c r="D13" i="8"/>
  <c r="D59" i="8" l="1"/>
  <c r="D38" i="8" l="1"/>
  <c r="D129" i="8" l="1"/>
  <c r="D131" i="8" l="1"/>
  <c r="D18" i="8"/>
  <c r="D108" i="8"/>
  <c r="D68" i="8" l="1"/>
  <c r="D82" i="8"/>
  <c r="D103" i="8" l="1"/>
  <c r="D111" i="8" l="1"/>
  <c r="C21" i="10" l="1"/>
  <c r="A7" i="10"/>
  <c r="D64" i="8" l="1"/>
  <c r="D76" i="8" l="1"/>
  <c r="D114" i="8"/>
  <c r="D125" i="8"/>
  <c r="D127" i="8" l="1"/>
  <c r="D120" i="8"/>
  <c r="D54" i="8" l="1"/>
  <c r="D85" i="8"/>
  <c r="D122" i="8"/>
  <c r="D118" i="8"/>
  <c r="D116" i="8"/>
  <c r="C25" i="10" l="1"/>
  <c r="D29" i="8" l="1"/>
  <c r="D105" i="8" l="1"/>
  <c r="D101" i="8"/>
  <c r="D99" i="8"/>
  <c r="D26" i="8"/>
  <c r="D97" i="8"/>
  <c r="D93" i="8" l="1"/>
  <c r="D91" i="8"/>
  <c r="D89" i="8"/>
  <c r="D87" i="8"/>
  <c r="D78" i="8"/>
  <c r="A5" i="10" l="1"/>
  <c r="B21" i="10" l="1"/>
  <c r="D34" i="8" l="1"/>
  <c r="D46" i="8"/>
  <c r="D40" i="8"/>
  <c r="D42" i="8"/>
  <c r="D74" i="8"/>
  <c r="D72" i="8"/>
  <c r="D70" i="8"/>
  <c r="D66" i="8"/>
  <c r="D61" i="8"/>
  <c r="D56" i="8"/>
  <c r="D51" i="8"/>
  <c r="D49" i="8"/>
  <c r="D36" i="8"/>
  <c r="D24" i="8" l="1"/>
  <c r="D22" i="8"/>
  <c r="D20" i="8"/>
  <c r="D15" i="8"/>
  <c r="D11" i="8"/>
</calcChain>
</file>

<file path=xl/sharedStrings.xml><?xml version="1.0" encoding="utf-8"?>
<sst xmlns="http://schemas.openxmlformats.org/spreadsheetml/2006/main" count="387" uniqueCount="223">
  <si>
    <t>Srednja škola Marka Marulića Slatina</t>
  </si>
  <si>
    <t>Trg Ruđera Boškovića 16, 33520 Slatina</t>
  </si>
  <si>
    <t>OIB: 71837781429</t>
  </si>
  <si>
    <t>Slatina Kom</t>
  </si>
  <si>
    <t>69440520360</t>
  </si>
  <si>
    <t>Slatina</t>
  </si>
  <si>
    <t>3232 - Usluge tekućeg i investicijskog održavanja</t>
  </si>
  <si>
    <t>Ukupno Slatina Kom:</t>
  </si>
  <si>
    <t>Komrad</t>
  </si>
  <si>
    <t>96537643037</t>
  </si>
  <si>
    <t>3234 - Komunalne usluge</t>
  </si>
  <si>
    <t>Ukupno Komrad:</t>
  </si>
  <si>
    <t>3434 - Ostali nespomenuti financijski rashodi</t>
  </si>
  <si>
    <t>T-Com</t>
  </si>
  <si>
    <t>81793146560</t>
  </si>
  <si>
    <t>Zagreb</t>
  </si>
  <si>
    <t>3231 - Usluge telefona, pošte i prijevoza</t>
  </si>
  <si>
    <t>Hrvatska pošta</t>
  </si>
  <si>
    <t>87311810356</t>
  </si>
  <si>
    <t>Osijek</t>
  </si>
  <si>
    <t>Ukupno Hrvatska pošta:</t>
  </si>
  <si>
    <t>Ukupno T-Com:</t>
  </si>
  <si>
    <t>FINA</t>
  </si>
  <si>
    <t>85821130368</t>
  </si>
  <si>
    <t>3238 - Računalne usluge</t>
  </si>
  <si>
    <t>Ukupno FINA:</t>
  </si>
  <si>
    <t>HEP - Opskrba</t>
  </si>
  <si>
    <t>63073332379</t>
  </si>
  <si>
    <t>3223 - Energija</t>
  </si>
  <si>
    <t>Kategorija 1</t>
  </si>
  <si>
    <t>Kategorija 2</t>
  </si>
  <si>
    <t>VRSTA RASHODA I IZDATKA</t>
  </si>
  <si>
    <t>NAZIV PRIMATELJA</t>
  </si>
  <si>
    <t>OIB
PRIMATELJA</t>
  </si>
  <si>
    <t>SJEDIŠTE
PRIMATELJA</t>
  </si>
  <si>
    <t>ISPLAĆENI
IZNOS</t>
  </si>
  <si>
    <t>ISPLAĆENI IZNOS</t>
  </si>
  <si>
    <t>HEP - Plin</t>
  </si>
  <si>
    <t>41317489366</t>
  </si>
  <si>
    <t>Ukupno HEP - Opskrba:</t>
  </si>
  <si>
    <t>Ukupno HEP - Plin:</t>
  </si>
  <si>
    <t>3222 - Materijal i sirovine</t>
  </si>
  <si>
    <t>3111 - Bruto plaća za redovan rad</t>
  </si>
  <si>
    <t>3132 - Doprinos na bruto</t>
  </si>
  <si>
    <t>3121 - Ostali rashodi za zaposlene</t>
  </si>
  <si>
    <t>3295 - Pristojbe i naknade</t>
  </si>
  <si>
    <t>Slavonica</t>
  </si>
  <si>
    <t>Ukupno Slavonica:</t>
  </si>
  <si>
    <t>98047705793</t>
  </si>
  <si>
    <t>95970838122</t>
  </si>
  <si>
    <t>3221 - Uredski materijal i ostali materijalni rashodi</t>
  </si>
  <si>
    <t>Soldered electronics</t>
  </si>
  <si>
    <t>83200237288</t>
  </si>
  <si>
    <t>Ukupno Soldered electronics:</t>
  </si>
  <si>
    <t>Sesvete</t>
  </si>
  <si>
    <t>3224 - Materijal i dijelovi za tekuće i inv. održavanje</t>
  </si>
  <si>
    <t>Info-Gen</t>
  </si>
  <si>
    <t>Ukupno Info-Gen:</t>
  </si>
  <si>
    <t>18103061260</t>
  </si>
  <si>
    <t>Orahovica</t>
  </si>
  <si>
    <t>Knjižara Bubamara</t>
  </si>
  <si>
    <t>54361842913</t>
  </si>
  <si>
    <t>Libusoft Cicom</t>
  </si>
  <si>
    <t>Ukupno Knjižara Bubamara:</t>
  </si>
  <si>
    <t>Ukupno Libusoft Cicom:</t>
  </si>
  <si>
    <t>14506572540</t>
  </si>
  <si>
    <t>Narodne novine</t>
  </si>
  <si>
    <t>64546066176</t>
  </si>
  <si>
    <t>Ukupno Narodne novine:</t>
  </si>
  <si>
    <t>Ukupno Zavod za unapređivanje sigurnosti:</t>
  </si>
  <si>
    <t>83442273157</t>
  </si>
  <si>
    <t>3213 - Stručno usavršavanje zaposlenika</t>
  </si>
  <si>
    <t>3239 - Ostale usluge</t>
  </si>
  <si>
    <t>ISPLATITELJ</t>
  </si>
  <si>
    <t>VPŽ - 6711</t>
  </si>
  <si>
    <t>Škola - 1672</t>
  </si>
  <si>
    <t>MZO - 6361</t>
  </si>
  <si>
    <t>Dizala Đurčević</t>
  </si>
  <si>
    <t>Ukupno Dizala Đurčević:</t>
  </si>
  <si>
    <t>79713681144</t>
  </si>
  <si>
    <t>Virovitica</t>
  </si>
  <si>
    <t>Kovač Mirela</t>
  </si>
  <si>
    <t>Čađavica</t>
  </si>
  <si>
    <t>3299 - Ostali nespomenuti rashodi poslovanja</t>
  </si>
  <si>
    <t>Ukupno Kovač Mirela:</t>
  </si>
  <si>
    <t>Janković Daniel</t>
  </si>
  <si>
    <t>3237 - Ugovor o djelu</t>
  </si>
  <si>
    <t>Ukupno Janković Daniel:</t>
  </si>
  <si>
    <t>Briit</t>
  </si>
  <si>
    <t>49817034926</t>
  </si>
  <si>
    <t>Ukupno Briit:</t>
  </si>
  <si>
    <t>HEP - Elektra</t>
  </si>
  <si>
    <t>Ukupno HEP - Elektra:</t>
  </si>
  <si>
    <t>43965974818</t>
  </si>
  <si>
    <t>Grad Slatina</t>
  </si>
  <si>
    <t>Ukupno Grad Slatina:</t>
  </si>
  <si>
    <t>68254459599</t>
  </si>
  <si>
    <t>3211 - Službena putovanja</t>
  </si>
  <si>
    <t>Vlastita - 16721</t>
  </si>
  <si>
    <t>3241 - Naknade troškova osobama izvan radnog odnosa</t>
  </si>
  <si>
    <t>Servis plus</t>
  </si>
  <si>
    <t>83937751042</t>
  </si>
  <si>
    <t>Gradina</t>
  </si>
  <si>
    <t>Ukupno Servis plus:</t>
  </si>
  <si>
    <t>Tehnocentar i PC servis</t>
  </si>
  <si>
    <t>99382190323</t>
  </si>
  <si>
    <t>Ukupno Tehnocentar i PC servis:</t>
  </si>
  <si>
    <t>3293 - Reprezentacija</t>
  </si>
  <si>
    <t>Papuk tours</t>
  </si>
  <si>
    <t>6548680983</t>
  </si>
  <si>
    <t>Ćeralije</t>
  </si>
  <si>
    <t>Ukupno Papuk tours:</t>
  </si>
  <si>
    <t>Višnja</t>
  </si>
  <si>
    <t>68983269518</t>
  </si>
  <si>
    <t>Ukupno Višnja:</t>
  </si>
  <si>
    <t>24839769530</t>
  </si>
  <si>
    <t>Javni bilježnik S. Naumovska</t>
  </si>
  <si>
    <t>Ukupno Javni bilježnik Sandra Naumovska:</t>
  </si>
  <si>
    <t>KTC</t>
  </si>
  <si>
    <t>Ukupno KTC:</t>
  </si>
  <si>
    <t>3121 - Nagrade za županijska natjecanja</t>
  </si>
  <si>
    <t>Cvjećarna Maja</t>
  </si>
  <si>
    <t>Ukupno Cvjećarna Maja:</t>
  </si>
  <si>
    <t>29108956142</t>
  </si>
  <si>
    <t>32185731302</t>
  </si>
  <si>
    <t>N. Bukovica</t>
  </si>
  <si>
    <t>Ukupno RU - DA:</t>
  </si>
  <si>
    <t>RU - DA</t>
  </si>
  <si>
    <t>4221 - Uredska oprema i namještaj</t>
  </si>
  <si>
    <t>INA - Industrija nafte</t>
  </si>
  <si>
    <t>Ukupno INA - Industrija nafte:</t>
  </si>
  <si>
    <t>27759560625</t>
  </si>
  <si>
    <t>Ukupno BAR:</t>
  </si>
  <si>
    <t>BAR</t>
  </si>
  <si>
    <t>Valpovo</t>
  </si>
  <si>
    <t>82698464257</t>
  </si>
  <si>
    <t>Opal</t>
  </si>
  <si>
    <t>Ukupno Opal:</t>
  </si>
  <si>
    <t>89160952483</t>
  </si>
  <si>
    <t>Ukupno BENT Excellent:</t>
  </si>
  <si>
    <t>BENT Excellent</t>
  </si>
  <si>
    <t>91040737993</t>
  </si>
  <si>
    <t>DRŽAVNI PRORAČUN RH</t>
  </si>
  <si>
    <t>Ukupno DRŽAVNI PRORAČUN RH:</t>
  </si>
  <si>
    <t>18683136487</t>
  </si>
  <si>
    <t>Agroelektronika Šantak</t>
  </si>
  <si>
    <t>Ukupno Agroelektronika Šantak:</t>
  </si>
  <si>
    <t>06467443286</t>
  </si>
  <si>
    <t>Sopje</t>
  </si>
  <si>
    <t>ELMAT</t>
  </si>
  <si>
    <t>Ukupno ELMAT:</t>
  </si>
  <si>
    <t>80093836775</t>
  </si>
  <si>
    <t>ELIPS</t>
  </si>
  <si>
    <t>Ukupno ELIPS:</t>
  </si>
  <si>
    <t>46241952013</t>
  </si>
  <si>
    <t>Dom zdravlja VPŽ</t>
  </si>
  <si>
    <t>Ukupno Dom zdravlja VPŽ:</t>
  </si>
  <si>
    <t>3236 - Zdravstveni pregledi</t>
  </si>
  <si>
    <t>02929760936</t>
  </si>
  <si>
    <t>GREPO</t>
  </si>
  <si>
    <t>Ukupno GREPO:</t>
  </si>
  <si>
    <t>70213045707</t>
  </si>
  <si>
    <t>CEZAR</t>
  </si>
  <si>
    <t>Ukupno CEZAR:</t>
  </si>
  <si>
    <t>94268731970</t>
  </si>
  <si>
    <t>3227 - Radna odjeća i obuća</t>
  </si>
  <si>
    <t>Poslovni edukator</t>
  </si>
  <si>
    <t>45065170578</t>
  </si>
  <si>
    <t>Kaštel Sućurac</t>
  </si>
  <si>
    <t>Ukupno Poslovni edukator:</t>
  </si>
  <si>
    <t>PEVEX</t>
  </si>
  <si>
    <t>Ukupno PEVEX:</t>
  </si>
  <si>
    <t>73660371074</t>
  </si>
  <si>
    <t>Zavod za javno zdravstvo</t>
  </si>
  <si>
    <t>76860791838</t>
  </si>
  <si>
    <t>Ukupno Zavod za javno zdravstvo:</t>
  </si>
  <si>
    <t>Zavod za unapr. sigurnosti</t>
  </si>
  <si>
    <t>3812 - Tekuće donacije u naravi</t>
  </si>
  <si>
    <t>Knjižara Panona</t>
  </si>
  <si>
    <t>Ukupno Knjižara Panona:</t>
  </si>
  <si>
    <t>3722 - Naknade građanima i kućanstvima u naravi</t>
  </si>
  <si>
    <t>73296586381</t>
  </si>
  <si>
    <t>Dr. Etlinger</t>
  </si>
  <si>
    <t>Ukupno Dr. Etlinger:</t>
  </si>
  <si>
    <t>INFOS Promotion</t>
  </si>
  <si>
    <t>Ukupno INFOS Promotion:</t>
  </si>
  <si>
    <t>17221338662</t>
  </si>
  <si>
    <t>13160244056</t>
  </si>
  <si>
    <t>U Slatini, 04.12.2024. godine</t>
  </si>
  <si>
    <t>Informacija o trošenju sredstava za STUDENI 2024. godine</t>
  </si>
  <si>
    <t>UKUPNO ZA STUDENI 2024. GODINE:</t>
  </si>
  <si>
    <t>3212 - Prijevoz zaposlenika na posao za 10/2024</t>
  </si>
  <si>
    <t>3111 - Bruto plaća za redovan rad (PUN 10/2024)</t>
  </si>
  <si>
    <t>3132 - Doprinos na bruto (PUN 10/2024)</t>
  </si>
  <si>
    <t>Hrvatske šume</t>
  </si>
  <si>
    <t>Ukupno Hrvatske šume:</t>
  </si>
  <si>
    <t>69693144506</t>
  </si>
  <si>
    <t>Pekara JOZO</t>
  </si>
  <si>
    <t>Ukupno Pekara JOZO:</t>
  </si>
  <si>
    <t>43451393260</t>
  </si>
  <si>
    <t>Dubrovnik Sun</t>
  </si>
  <si>
    <t>Ukupno Dubrovnik Sun:</t>
  </si>
  <si>
    <t>Dubrovnik</t>
  </si>
  <si>
    <t>60174672203</t>
  </si>
  <si>
    <t>ELGOR</t>
  </si>
  <si>
    <t>Ukupno ELGOR:</t>
  </si>
  <si>
    <t>38552453395</t>
  </si>
  <si>
    <t>MILAN</t>
  </si>
  <si>
    <t>Ukupno MILAN:</t>
  </si>
  <si>
    <t>31670385095</t>
  </si>
  <si>
    <t>ZUBA</t>
  </si>
  <si>
    <t>Ukupno ZUBA:</t>
  </si>
  <si>
    <t>57248877375</t>
  </si>
  <si>
    <t>Ivanja Reka</t>
  </si>
  <si>
    <t>4227 - Uređaji, strojevi i oprema za ostale namjene</t>
  </si>
  <si>
    <t>MiG</t>
  </si>
  <si>
    <t>Ukupno MiG:</t>
  </si>
  <si>
    <t>Bjelovar</t>
  </si>
  <si>
    <t>80769135230</t>
  </si>
  <si>
    <t>STAX</t>
  </si>
  <si>
    <t>Ukupno STAX:</t>
  </si>
  <si>
    <t>55297624455</t>
  </si>
  <si>
    <t>Zadnji izvod 25.11.2024.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</si>
</sst>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n&quot;_-;\-* #,##0.00\ &quot;kn&quot;_-;_-* &quot;-&quot;??\ &quot;kn&quot;_-;_-@_-"/>
  </numFmts>
  <fonts count="6" x14ac:knownFonts="1">
    <font>
      <sz val="10"/>
      <name val="Arial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4" fontId="4" fillId="0" borderId="0" applyFont="0" applyFill="0" applyBorder="0" applyAlignment="0" applyProtection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 vertical="center" indent="1"/>
    </xf>
    <xf numFmtId="49" fontId="2" fillId="0" borderId="1" xfId="0" applyNumberFormat="1" applyFont="1" applyBorder="1" applyAlignment="1">
      <alignment horizontal="left" vertical="center" indent="1"/>
    </xf>
    <xf numFmtId="4" fontId="3" fillId="0" borderId="1" xfId="0" applyNumberFormat="1" applyFont="1" applyBorder="1" applyAlignment="1">
      <alignment horizontal="right" vertical="center" inden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left" vertical="center"/>
    </xf>
    <xf numFmtId="4" fontId="3" fillId="2" borderId="1" xfId="0" applyNumberFormat="1" applyFont="1" applyFill="1" applyBorder="1" applyAlignment="1">
      <alignment horizontal="right" vertical="center" indent="1"/>
    </xf>
    <xf numFmtId="49" fontId="3" fillId="2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 indent="1"/>
    </xf>
    <xf numFmtId="0" fontId="4" fillId="0" borderId="0" xfId="0" applyFont="1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3">
    <cellStyle name="Normal" xfId="1"/>
    <cellStyle name="Normalno" xfId="0" builtinId="0"/>
    <cellStyle name="Valuta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8"/>
  <sheetViews>
    <sheetView tabSelected="1" workbookViewId="0">
      <selection activeCell="C4" sqref="C4"/>
    </sheetView>
  </sheetViews>
  <sheetFormatPr defaultRowHeight="12.75" x14ac:dyDescent="0.2"/>
  <cols>
    <col min="1" max="1" width="23.7109375" customWidth="1"/>
    <col min="2" max="2" width="13.28515625" customWidth="1"/>
    <col min="3" max="3" width="12.7109375" customWidth="1"/>
    <col min="4" max="4" width="10.85546875" customWidth="1"/>
    <col min="5" max="5" width="41.5703125" customWidth="1"/>
  </cols>
  <sheetData>
    <row r="1" spans="1:5" ht="17.100000000000001" customHeight="1" x14ac:dyDescent="0.2">
      <c r="A1" s="4" t="s">
        <v>0</v>
      </c>
    </row>
    <row r="2" spans="1:5" ht="17.100000000000001" customHeight="1" x14ac:dyDescent="0.2">
      <c r="A2" s="4" t="s">
        <v>1</v>
      </c>
    </row>
    <row r="3" spans="1:5" ht="17.100000000000001" customHeight="1" x14ac:dyDescent="0.2">
      <c r="A3" s="4" t="s">
        <v>2</v>
      </c>
    </row>
    <row r="4" spans="1:5" ht="17.100000000000001" customHeight="1" x14ac:dyDescent="0.2">
      <c r="A4" s="15"/>
    </row>
    <row r="5" spans="1:5" ht="17.100000000000001" customHeight="1" x14ac:dyDescent="0.2">
      <c r="A5" s="28" t="s">
        <v>188</v>
      </c>
      <c r="B5" s="29"/>
    </row>
    <row r="6" spans="1:5" ht="17.100000000000001" customHeight="1" x14ac:dyDescent="0.2">
      <c r="E6" s="16" t="s">
        <v>29</v>
      </c>
    </row>
    <row r="7" spans="1:5" ht="22.5" customHeight="1" x14ac:dyDescent="0.2">
      <c r="A7" s="30" t="s">
        <v>189</v>
      </c>
      <c r="B7" s="30"/>
      <c r="C7" s="30"/>
      <c r="D7" s="30"/>
      <c r="E7" s="30"/>
    </row>
    <row r="8" spans="1:5" ht="33" customHeight="1" x14ac:dyDescent="0.2">
      <c r="A8" s="5" t="s">
        <v>32</v>
      </c>
      <c r="B8" s="1" t="s">
        <v>33</v>
      </c>
      <c r="C8" s="1" t="s">
        <v>34</v>
      </c>
      <c r="D8" s="1" t="s">
        <v>35</v>
      </c>
      <c r="E8" s="1" t="s">
        <v>31</v>
      </c>
    </row>
    <row r="9" spans="1:5" ht="15" customHeight="1" x14ac:dyDescent="0.2">
      <c r="A9" s="10" t="s">
        <v>3</v>
      </c>
      <c r="B9" s="2" t="s">
        <v>4</v>
      </c>
      <c r="C9" s="2" t="s">
        <v>5</v>
      </c>
      <c r="D9" s="7"/>
      <c r="E9" s="3" t="s">
        <v>6</v>
      </c>
    </row>
    <row r="10" spans="1:5" ht="15" customHeight="1" x14ac:dyDescent="0.2">
      <c r="A10" s="10" t="s">
        <v>3</v>
      </c>
      <c r="B10" s="2" t="s">
        <v>4</v>
      </c>
      <c r="C10" s="2" t="s">
        <v>5</v>
      </c>
      <c r="D10" s="7">
        <f>13.06+8.99+124.3+13.06</f>
        <v>159.41</v>
      </c>
      <c r="E10" s="3" t="s">
        <v>10</v>
      </c>
    </row>
    <row r="11" spans="1:5" ht="15" customHeight="1" x14ac:dyDescent="0.2">
      <c r="A11" s="25" t="s">
        <v>7</v>
      </c>
      <c r="B11" s="26"/>
      <c r="C11" s="27"/>
      <c r="D11" s="13">
        <f>SUM(D9:D10)</f>
        <v>159.41</v>
      </c>
      <c r="E11" s="14"/>
    </row>
    <row r="12" spans="1:5" ht="15" customHeight="1" x14ac:dyDescent="0.2">
      <c r="A12" s="10" t="s">
        <v>8</v>
      </c>
      <c r="B12" s="2" t="s">
        <v>9</v>
      </c>
      <c r="C12" s="2" t="s">
        <v>5</v>
      </c>
      <c r="D12" s="7">
        <f>244.15+87.19</f>
        <v>331.34000000000003</v>
      </c>
      <c r="E12" s="3" t="s">
        <v>10</v>
      </c>
    </row>
    <row r="13" spans="1:5" ht="15" customHeight="1" x14ac:dyDescent="0.2">
      <c r="A13" s="10" t="s">
        <v>8</v>
      </c>
      <c r="B13" s="2" t="s">
        <v>9</v>
      </c>
      <c r="C13" s="2" t="s">
        <v>5</v>
      </c>
      <c r="D13" s="7">
        <f>6.78</f>
        <v>6.78</v>
      </c>
      <c r="E13" s="3" t="s">
        <v>72</v>
      </c>
    </row>
    <row r="14" spans="1:5" ht="15" customHeight="1" x14ac:dyDescent="0.2">
      <c r="A14" s="10" t="s">
        <v>8</v>
      </c>
      <c r="B14" s="2" t="s">
        <v>9</v>
      </c>
      <c r="C14" s="2" t="s">
        <v>5</v>
      </c>
      <c r="D14" s="7"/>
      <c r="E14" s="3" t="s">
        <v>12</v>
      </c>
    </row>
    <row r="15" spans="1:5" ht="15" customHeight="1" x14ac:dyDescent="0.2">
      <c r="A15" s="25" t="s">
        <v>11</v>
      </c>
      <c r="B15" s="26"/>
      <c r="C15" s="27"/>
      <c r="D15" s="13">
        <f>SUM(D12:D14)</f>
        <v>338.12</v>
      </c>
      <c r="E15" s="14"/>
    </row>
    <row r="16" spans="1:5" ht="15" customHeight="1" x14ac:dyDescent="0.2">
      <c r="A16" s="10" t="s">
        <v>13</v>
      </c>
      <c r="B16" s="2" t="s">
        <v>14</v>
      </c>
      <c r="C16" s="2" t="s">
        <v>15</v>
      </c>
      <c r="D16" s="7">
        <f>29.88+193.68</f>
        <v>223.56</v>
      </c>
      <c r="E16" s="3" t="s">
        <v>16</v>
      </c>
    </row>
    <row r="17" spans="1:5" ht="15" customHeight="1" x14ac:dyDescent="0.2">
      <c r="A17" s="10" t="s">
        <v>13</v>
      </c>
      <c r="B17" s="2" t="s">
        <v>14</v>
      </c>
      <c r="C17" s="2" t="s">
        <v>15</v>
      </c>
      <c r="D17" s="7">
        <v>0.01</v>
      </c>
      <c r="E17" s="3" t="s">
        <v>12</v>
      </c>
    </row>
    <row r="18" spans="1:5" ht="15" customHeight="1" x14ac:dyDescent="0.2">
      <c r="A18" s="25" t="s">
        <v>21</v>
      </c>
      <c r="B18" s="26"/>
      <c r="C18" s="27"/>
      <c r="D18" s="13">
        <f>SUM(D16:D17)</f>
        <v>223.57</v>
      </c>
      <c r="E18" s="14"/>
    </row>
    <row r="19" spans="1:5" ht="15" customHeight="1" x14ac:dyDescent="0.2">
      <c r="A19" s="6" t="s">
        <v>17</v>
      </c>
      <c r="B19" s="2" t="s">
        <v>18</v>
      </c>
      <c r="C19" s="2" t="s">
        <v>19</v>
      </c>
      <c r="D19" s="7">
        <f>51.54+12.25</f>
        <v>63.79</v>
      </c>
      <c r="E19" s="3" t="s">
        <v>16</v>
      </c>
    </row>
    <row r="20" spans="1:5" ht="15" customHeight="1" x14ac:dyDescent="0.2">
      <c r="A20" s="25" t="s">
        <v>20</v>
      </c>
      <c r="B20" s="26"/>
      <c r="C20" s="27"/>
      <c r="D20" s="13">
        <f>SUM(D19:D19)</f>
        <v>63.79</v>
      </c>
      <c r="E20" s="14"/>
    </row>
    <row r="21" spans="1:5" ht="15" customHeight="1" x14ac:dyDescent="0.2">
      <c r="A21" s="6" t="s">
        <v>129</v>
      </c>
      <c r="B21" s="2" t="s">
        <v>131</v>
      </c>
      <c r="C21" s="2" t="s">
        <v>15</v>
      </c>
      <c r="D21" s="7">
        <v>35.86</v>
      </c>
      <c r="E21" s="3" t="s">
        <v>28</v>
      </c>
    </row>
    <row r="22" spans="1:5" ht="15" customHeight="1" x14ac:dyDescent="0.2">
      <c r="A22" s="25" t="s">
        <v>130</v>
      </c>
      <c r="B22" s="26"/>
      <c r="C22" s="27"/>
      <c r="D22" s="13">
        <f>SUM(D21:D21)</f>
        <v>35.86</v>
      </c>
      <c r="E22" s="14"/>
    </row>
    <row r="23" spans="1:5" ht="15" customHeight="1" x14ac:dyDescent="0.2">
      <c r="A23" s="6" t="s">
        <v>26</v>
      </c>
      <c r="B23" s="2" t="s">
        <v>27</v>
      </c>
      <c r="C23" s="2" t="s">
        <v>15</v>
      </c>
      <c r="D23" s="7">
        <v>1491.65</v>
      </c>
      <c r="E23" s="3" t="s">
        <v>28</v>
      </c>
    </row>
    <row r="24" spans="1:5" ht="15" customHeight="1" x14ac:dyDescent="0.2">
      <c r="A24" s="25" t="s">
        <v>39</v>
      </c>
      <c r="B24" s="26"/>
      <c r="C24" s="27"/>
      <c r="D24" s="13">
        <f>SUM(D23:D23)</f>
        <v>1491.65</v>
      </c>
      <c r="E24" s="14"/>
    </row>
    <row r="25" spans="1:5" ht="15" customHeight="1" x14ac:dyDescent="0.2">
      <c r="A25" s="6" t="s">
        <v>91</v>
      </c>
      <c r="B25" s="2" t="s">
        <v>93</v>
      </c>
      <c r="C25" s="2" t="s">
        <v>15</v>
      </c>
      <c r="D25" s="7">
        <f>2.85+2.85</f>
        <v>5.7</v>
      </c>
      <c r="E25" s="3" t="s">
        <v>72</v>
      </c>
    </row>
    <row r="26" spans="1:5" ht="15" customHeight="1" x14ac:dyDescent="0.2">
      <c r="A26" s="25" t="s">
        <v>92</v>
      </c>
      <c r="B26" s="26"/>
      <c r="C26" s="27"/>
      <c r="D26" s="13">
        <f>SUM(D25:D25)</f>
        <v>5.7</v>
      </c>
      <c r="E26" s="14"/>
    </row>
    <row r="27" spans="1:5" ht="15" customHeight="1" x14ac:dyDescent="0.2">
      <c r="A27" s="6" t="s">
        <v>37</v>
      </c>
      <c r="B27" s="2" t="s">
        <v>38</v>
      </c>
      <c r="C27" s="2" t="s">
        <v>19</v>
      </c>
      <c r="D27" s="7">
        <f>382.64+445.41+4.26</f>
        <v>832.31</v>
      </c>
      <c r="E27" s="3" t="s">
        <v>28</v>
      </c>
    </row>
    <row r="28" spans="1:5" ht="15" customHeight="1" x14ac:dyDescent="0.2">
      <c r="A28" s="6" t="s">
        <v>37</v>
      </c>
      <c r="B28" s="2" t="s">
        <v>38</v>
      </c>
      <c r="C28" s="2" t="s">
        <v>19</v>
      </c>
      <c r="D28" s="7">
        <v>1.4</v>
      </c>
      <c r="E28" s="3" t="s">
        <v>72</v>
      </c>
    </row>
    <row r="29" spans="1:5" ht="15" customHeight="1" x14ac:dyDescent="0.2">
      <c r="A29" s="25" t="s">
        <v>40</v>
      </c>
      <c r="B29" s="26"/>
      <c r="C29" s="27"/>
      <c r="D29" s="13">
        <f>SUM(D27:D28)</f>
        <v>833.70999999999992</v>
      </c>
      <c r="E29" s="14"/>
    </row>
    <row r="30" spans="1:5" ht="15" customHeight="1" x14ac:dyDescent="0.2">
      <c r="A30" s="11" t="s">
        <v>215</v>
      </c>
      <c r="B30" s="24" t="s">
        <v>218</v>
      </c>
      <c r="C30" s="24" t="s">
        <v>217</v>
      </c>
      <c r="D30" s="7">
        <v>673.08</v>
      </c>
      <c r="E30" s="3" t="s">
        <v>55</v>
      </c>
    </row>
    <row r="31" spans="1:5" ht="15" customHeight="1" x14ac:dyDescent="0.2">
      <c r="A31" s="11" t="s">
        <v>215</v>
      </c>
      <c r="B31" s="24" t="s">
        <v>218</v>
      </c>
      <c r="C31" s="24" t="s">
        <v>217</v>
      </c>
      <c r="D31" s="7">
        <v>662.5</v>
      </c>
      <c r="E31" s="3" t="s">
        <v>6</v>
      </c>
    </row>
    <row r="32" spans="1:5" ht="15" customHeight="1" x14ac:dyDescent="0.2">
      <c r="A32" s="25" t="s">
        <v>216</v>
      </c>
      <c r="B32" s="26"/>
      <c r="C32" s="27"/>
      <c r="D32" s="13">
        <f>SUM(D30:D31)</f>
        <v>1335.58</v>
      </c>
      <c r="E32" s="14"/>
    </row>
    <row r="33" spans="1:5" ht="15" customHeight="1" x14ac:dyDescent="0.2">
      <c r="A33" s="11" t="s">
        <v>184</v>
      </c>
      <c r="B33" s="24" t="s">
        <v>187</v>
      </c>
      <c r="C33" s="24" t="s">
        <v>19</v>
      </c>
      <c r="D33" s="7"/>
      <c r="E33" s="3" t="s">
        <v>128</v>
      </c>
    </row>
    <row r="34" spans="1:5" ht="15" customHeight="1" x14ac:dyDescent="0.2">
      <c r="A34" s="25" t="s">
        <v>185</v>
      </c>
      <c r="B34" s="26"/>
      <c r="C34" s="27"/>
      <c r="D34" s="13">
        <f>SUM(D33:D33)</f>
        <v>0</v>
      </c>
      <c r="E34" s="14"/>
    </row>
    <row r="35" spans="1:5" ht="15" customHeight="1" x14ac:dyDescent="0.2">
      <c r="A35" s="10" t="s">
        <v>204</v>
      </c>
      <c r="B35" s="2" t="s">
        <v>206</v>
      </c>
      <c r="C35" s="2" t="s">
        <v>80</v>
      </c>
      <c r="D35" s="7">
        <f>142.85+94.13</f>
        <v>236.98</v>
      </c>
      <c r="E35" s="3" t="s">
        <v>41</v>
      </c>
    </row>
    <row r="36" spans="1:5" ht="15" customHeight="1" x14ac:dyDescent="0.2">
      <c r="A36" s="25" t="s">
        <v>205</v>
      </c>
      <c r="B36" s="26"/>
      <c r="C36" s="27"/>
      <c r="D36" s="13">
        <f>SUM(D35:D35)</f>
        <v>236.98</v>
      </c>
      <c r="E36" s="14"/>
    </row>
    <row r="37" spans="1:5" ht="15" customHeight="1" x14ac:dyDescent="0.2">
      <c r="A37" s="10" t="s">
        <v>145</v>
      </c>
      <c r="B37" s="2" t="s">
        <v>147</v>
      </c>
      <c r="C37" s="2" t="s">
        <v>148</v>
      </c>
      <c r="D37" s="7">
        <v>380</v>
      </c>
      <c r="E37" s="3" t="s">
        <v>41</v>
      </c>
    </row>
    <row r="38" spans="1:5" ht="15" customHeight="1" x14ac:dyDescent="0.2">
      <c r="A38" s="25" t="s">
        <v>146</v>
      </c>
      <c r="B38" s="26"/>
      <c r="C38" s="27"/>
      <c r="D38" s="13">
        <f>SUM(D37:D37)</f>
        <v>380</v>
      </c>
      <c r="E38" s="14"/>
    </row>
    <row r="39" spans="1:5" ht="15" customHeight="1" x14ac:dyDescent="0.2">
      <c r="A39" s="10" t="s">
        <v>46</v>
      </c>
      <c r="B39" s="2" t="s">
        <v>48</v>
      </c>
      <c r="C39" s="2" t="s">
        <v>5</v>
      </c>
      <c r="D39" s="7">
        <f>7.59</f>
        <v>7.59</v>
      </c>
      <c r="E39" s="3" t="s">
        <v>41</v>
      </c>
    </row>
    <row r="40" spans="1:5" ht="15" customHeight="1" x14ac:dyDescent="0.2">
      <c r="A40" s="25" t="s">
        <v>47</v>
      </c>
      <c r="B40" s="26"/>
      <c r="C40" s="27"/>
      <c r="D40" s="13">
        <f>SUM(D39:D39)</f>
        <v>7.59</v>
      </c>
      <c r="E40" s="14"/>
    </row>
    <row r="41" spans="1:5" ht="15" customHeight="1" x14ac:dyDescent="0.2">
      <c r="A41" s="10" t="s">
        <v>182</v>
      </c>
      <c r="B41" s="24" t="s">
        <v>186</v>
      </c>
      <c r="C41" s="24" t="s">
        <v>15</v>
      </c>
      <c r="D41" s="7"/>
      <c r="E41" s="3" t="s">
        <v>6</v>
      </c>
    </row>
    <row r="42" spans="1:5" ht="15" customHeight="1" x14ac:dyDescent="0.2">
      <c r="A42" s="25" t="s">
        <v>183</v>
      </c>
      <c r="B42" s="26"/>
      <c r="C42" s="27"/>
      <c r="D42" s="13">
        <f>SUM(D41:D41)</f>
        <v>0</v>
      </c>
      <c r="E42" s="14"/>
    </row>
    <row r="43" spans="1:5" ht="15" customHeight="1" x14ac:dyDescent="0.2">
      <c r="A43" s="10" t="s">
        <v>118</v>
      </c>
      <c r="B43" s="2" t="s">
        <v>49</v>
      </c>
      <c r="C43" s="2" t="s">
        <v>5</v>
      </c>
      <c r="D43" s="7">
        <f>249.43+14.68+453.55</f>
        <v>717.66000000000008</v>
      </c>
      <c r="E43" s="3" t="s">
        <v>50</v>
      </c>
    </row>
    <row r="44" spans="1:5" ht="15" customHeight="1" x14ac:dyDescent="0.2">
      <c r="A44" s="10" t="s">
        <v>118</v>
      </c>
      <c r="B44" s="2" t="s">
        <v>49</v>
      </c>
      <c r="C44" s="2" t="s">
        <v>5</v>
      </c>
      <c r="D44" s="7">
        <f>136.03+118.98</f>
        <v>255.01</v>
      </c>
      <c r="E44" s="3" t="s">
        <v>41</v>
      </c>
    </row>
    <row r="45" spans="1:5" ht="15" customHeight="1" x14ac:dyDescent="0.2">
      <c r="A45" s="10" t="s">
        <v>118</v>
      </c>
      <c r="B45" s="2" t="s">
        <v>49</v>
      </c>
      <c r="C45" s="2" t="s">
        <v>5</v>
      </c>
      <c r="D45" s="7"/>
      <c r="E45" s="3" t="s">
        <v>177</v>
      </c>
    </row>
    <row r="46" spans="1:5" ht="15" customHeight="1" x14ac:dyDescent="0.2">
      <c r="A46" s="25" t="s">
        <v>119</v>
      </c>
      <c r="B46" s="26"/>
      <c r="C46" s="27"/>
      <c r="D46" s="13">
        <f>SUM(D43:D45)</f>
        <v>972.67000000000007</v>
      </c>
      <c r="E46" s="14"/>
    </row>
    <row r="47" spans="1:5" ht="15" customHeight="1" x14ac:dyDescent="0.2">
      <c r="A47" s="10" t="s">
        <v>166</v>
      </c>
      <c r="B47" s="2" t="s">
        <v>167</v>
      </c>
      <c r="C47" s="2" t="s">
        <v>168</v>
      </c>
      <c r="D47" s="7"/>
      <c r="E47" s="3" t="s">
        <v>71</v>
      </c>
    </row>
    <row r="48" spans="1:5" ht="15" customHeight="1" x14ac:dyDescent="0.2">
      <c r="A48" s="10" t="s">
        <v>166</v>
      </c>
      <c r="B48" s="2" t="s">
        <v>167</v>
      </c>
      <c r="C48" s="2" t="s">
        <v>168</v>
      </c>
      <c r="D48" s="7"/>
      <c r="E48" s="3" t="s">
        <v>50</v>
      </c>
    </row>
    <row r="49" spans="1:5" ht="15" customHeight="1" x14ac:dyDescent="0.2">
      <c r="A49" s="25" t="s">
        <v>169</v>
      </c>
      <c r="B49" s="26"/>
      <c r="C49" s="27"/>
      <c r="D49" s="13">
        <f>SUM(D47:D48)</f>
        <v>0</v>
      </c>
      <c r="E49" s="14"/>
    </row>
    <row r="50" spans="1:5" ht="15" customHeight="1" x14ac:dyDescent="0.2">
      <c r="A50" s="10" t="s">
        <v>112</v>
      </c>
      <c r="B50" s="2" t="s">
        <v>113</v>
      </c>
      <c r="C50" s="2" t="s">
        <v>5</v>
      </c>
      <c r="D50" s="7">
        <f>45.86+23.2</f>
        <v>69.06</v>
      </c>
      <c r="E50" s="3" t="s">
        <v>41</v>
      </c>
    </row>
    <row r="51" spans="1:5" ht="15" customHeight="1" x14ac:dyDescent="0.2">
      <c r="A51" s="25" t="s">
        <v>114</v>
      </c>
      <c r="B51" s="26"/>
      <c r="C51" s="27"/>
      <c r="D51" s="13">
        <f>SUM(D50:D50)</f>
        <v>69.06</v>
      </c>
      <c r="E51" s="14"/>
    </row>
    <row r="52" spans="1:5" ht="15" customHeight="1" x14ac:dyDescent="0.2">
      <c r="A52" s="10" t="s">
        <v>56</v>
      </c>
      <c r="B52" s="2" t="s">
        <v>58</v>
      </c>
      <c r="C52" s="2" t="s">
        <v>59</v>
      </c>
      <c r="D52" s="7"/>
      <c r="E52" s="3" t="s">
        <v>50</v>
      </c>
    </row>
    <row r="53" spans="1:5" ht="15" customHeight="1" x14ac:dyDescent="0.2">
      <c r="A53" s="10" t="s">
        <v>56</v>
      </c>
      <c r="B53" s="2" t="s">
        <v>58</v>
      </c>
      <c r="C53" s="2" t="s">
        <v>59</v>
      </c>
      <c r="D53" s="7"/>
      <c r="E53" s="3" t="s">
        <v>41</v>
      </c>
    </row>
    <row r="54" spans="1:5" ht="15" customHeight="1" x14ac:dyDescent="0.2">
      <c r="A54" s="25" t="s">
        <v>57</v>
      </c>
      <c r="B54" s="26"/>
      <c r="C54" s="27"/>
      <c r="D54" s="13">
        <f>SUM(D52:D53)</f>
        <v>0</v>
      </c>
      <c r="E54" s="14"/>
    </row>
    <row r="55" spans="1:5" ht="15" customHeight="1" x14ac:dyDescent="0.2">
      <c r="A55" s="10" t="s">
        <v>178</v>
      </c>
      <c r="B55" s="2" t="s">
        <v>181</v>
      </c>
      <c r="C55" s="2" t="s">
        <v>5</v>
      </c>
      <c r="D55" s="7"/>
      <c r="E55" s="3" t="s">
        <v>180</v>
      </c>
    </row>
    <row r="56" spans="1:5" ht="15" customHeight="1" x14ac:dyDescent="0.2">
      <c r="A56" s="25" t="s">
        <v>179</v>
      </c>
      <c r="B56" s="26"/>
      <c r="C56" s="27"/>
      <c r="D56" s="13">
        <f>SUM(D55:D55)</f>
        <v>0</v>
      </c>
      <c r="E56" s="14"/>
    </row>
    <row r="57" spans="1:5" ht="15" customHeight="1" x14ac:dyDescent="0.2">
      <c r="A57" s="10" t="s">
        <v>60</v>
      </c>
      <c r="B57" s="2" t="s">
        <v>61</v>
      </c>
      <c r="C57" s="2" t="s">
        <v>5</v>
      </c>
      <c r="D57" s="7"/>
      <c r="E57" s="3" t="s">
        <v>50</v>
      </c>
    </row>
    <row r="58" spans="1:5" ht="15" customHeight="1" x14ac:dyDescent="0.2">
      <c r="A58" s="10" t="s">
        <v>60</v>
      </c>
      <c r="B58" s="2" t="s">
        <v>61</v>
      </c>
      <c r="C58" s="2" t="s">
        <v>5</v>
      </c>
      <c r="D58" s="7"/>
      <c r="E58" s="3" t="s">
        <v>83</v>
      </c>
    </row>
    <row r="59" spans="1:5" ht="15" customHeight="1" x14ac:dyDescent="0.2">
      <c r="A59" s="25" t="s">
        <v>63</v>
      </c>
      <c r="B59" s="26"/>
      <c r="C59" s="27"/>
      <c r="D59" s="13">
        <f>SUM(D57:D58)</f>
        <v>0</v>
      </c>
      <c r="E59" s="14"/>
    </row>
    <row r="60" spans="1:5" ht="15" customHeight="1" x14ac:dyDescent="0.2">
      <c r="A60" s="10" t="s">
        <v>62</v>
      </c>
      <c r="B60" s="2" t="s">
        <v>65</v>
      </c>
      <c r="C60" s="2" t="s">
        <v>15</v>
      </c>
      <c r="D60" s="7">
        <f>284.2+284.2</f>
        <v>568.4</v>
      </c>
      <c r="E60" s="3" t="s">
        <v>24</v>
      </c>
    </row>
    <row r="61" spans="1:5" ht="15" customHeight="1" x14ac:dyDescent="0.2">
      <c r="A61" s="25" t="s">
        <v>64</v>
      </c>
      <c r="B61" s="26"/>
      <c r="C61" s="27"/>
      <c r="D61" s="13">
        <f>SUM(D60:D60)</f>
        <v>568.4</v>
      </c>
      <c r="E61" s="14"/>
    </row>
    <row r="62" spans="1:5" ht="15" customHeight="1" x14ac:dyDescent="0.2">
      <c r="A62" s="6" t="s">
        <v>22</v>
      </c>
      <c r="B62" s="2" t="s">
        <v>23</v>
      </c>
      <c r="C62" s="2" t="s">
        <v>15</v>
      </c>
      <c r="D62" s="7">
        <v>1.66</v>
      </c>
      <c r="E62" s="3" t="s">
        <v>24</v>
      </c>
    </row>
    <row r="63" spans="1:5" ht="15" customHeight="1" x14ac:dyDescent="0.2">
      <c r="A63" s="6" t="s">
        <v>22</v>
      </c>
      <c r="B63" s="2" t="s">
        <v>23</v>
      </c>
      <c r="C63" s="2" t="s">
        <v>15</v>
      </c>
      <c r="D63" s="7"/>
      <c r="E63" s="3" t="s">
        <v>83</v>
      </c>
    </row>
    <row r="64" spans="1:5" ht="15" customHeight="1" x14ac:dyDescent="0.2">
      <c r="A64" s="25" t="s">
        <v>25</v>
      </c>
      <c r="B64" s="26"/>
      <c r="C64" s="27"/>
      <c r="D64" s="13">
        <f>SUM(D62:D63)</f>
        <v>1.66</v>
      </c>
      <c r="E64" s="14"/>
    </row>
    <row r="65" spans="1:5" ht="15" customHeight="1" x14ac:dyDescent="0.2">
      <c r="A65" s="10" t="s">
        <v>66</v>
      </c>
      <c r="B65" s="2" t="s">
        <v>67</v>
      </c>
      <c r="C65" s="2" t="s">
        <v>15</v>
      </c>
      <c r="D65" s="7">
        <v>262.5</v>
      </c>
      <c r="E65" s="3" t="s">
        <v>50</v>
      </c>
    </row>
    <row r="66" spans="1:5" ht="15" customHeight="1" x14ac:dyDescent="0.2">
      <c r="A66" s="25" t="s">
        <v>68</v>
      </c>
      <c r="B66" s="26"/>
      <c r="C66" s="27"/>
      <c r="D66" s="13">
        <f>SUM(D65:D65)</f>
        <v>262.5</v>
      </c>
      <c r="E66" s="14"/>
    </row>
    <row r="67" spans="1:5" ht="15" customHeight="1" x14ac:dyDescent="0.2">
      <c r="A67" s="10" t="s">
        <v>136</v>
      </c>
      <c r="B67" s="2" t="s">
        <v>138</v>
      </c>
      <c r="C67" s="2" t="s">
        <v>5</v>
      </c>
      <c r="D67" s="7">
        <v>191.06</v>
      </c>
      <c r="E67" s="3" t="s">
        <v>41</v>
      </c>
    </row>
    <row r="68" spans="1:5" ht="15" customHeight="1" x14ac:dyDescent="0.2">
      <c r="A68" s="25" t="s">
        <v>137</v>
      </c>
      <c r="B68" s="26"/>
      <c r="C68" s="27"/>
      <c r="D68" s="13">
        <f>SUM(D67:D67)</f>
        <v>191.06</v>
      </c>
      <c r="E68" s="14"/>
    </row>
    <row r="69" spans="1:5" ht="15" customHeight="1" x14ac:dyDescent="0.2">
      <c r="A69" s="10" t="s">
        <v>152</v>
      </c>
      <c r="B69" s="24" t="s">
        <v>154</v>
      </c>
      <c r="C69" s="2" t="s">
        <v>5</v>
      </c>
      <c r="D69" s="7"/>
      <c r="E69" s="3" t="s">
        <v>6</v>
      </c>
    </row>
    <row r="70" spans="1:5" ht="15" customHeight="1" x14ac:dyDescent="0.2">
      <c r="A70" s="25" t="s">
        <v>153</v>
      </c>
      <c r="B70" s="26"/>
      <c r="C70" s="27"/>
      <c r="D70" s="13">
        <f>SUM(D69:D69)</f>
        <v>0</v>
      </c>
      <c r="E70" s="14"/>
    </row>
    <row r="71" spans="1:5" ht="15" customHeight="1" x14ac:dyDescent="0.2">
      <c r="A71" s="10" t="s">
        <v>51</v>
      </c>
      <c r="B71" s="2" t="s">
        <v>52</v>
      </c>
      <c r="C71" s="2" t="s">
        <v>19</v>
      </c>
      <c r="D71" s="7"/>
      <c r="E71" s="3" t="s">
        <v>41</v>
      </c>
    </row>
    <row r="72" spans="1:5" ht="15" customHeight="1" x14ac:dyDescent="0.2">
      <c r="A72" s="25" t="s">
        <v>53</v>
      </c>
      <c r="B72" s="26"/>
      <c r="C72" s="27"/>
      <c r="D72" s="13">
        <f>SUM(D71:D71)</f>
        <v>0</v>
      </c>
      <c r="E72" s="14"/>
    </row>
    <row r="73" spans="1:5" ht="15" customHeight="1" x14ac:dyDescent="0.2">
      <c r="A73" s="10" t="s">
        <v>176</v>
      </c>
      <c r="B73" s="2" t="s">
        <v>70</v>
      </c>
      <c r="C73" s="2" t="s">
        <v>19</v>
      </c>
      <c r="D73" s="7">
        <v>182.5</v>
      </c>
      <c r="E73" s="3" t="s">
        <v>6</v>
      </c>
    </row>
    <row r="74" spans="1:5" ht="15" customHeight="1" x14ac:dyDescent="0.2">
      <c r="A74" s="25" t="s">
        <v>69</v>
      </c>
      <c r="B74" s="26"/>
      <c r="C74" s="27"/>
      <c r="D74" s="13">
        <f>SUM(D73:D73)</f>
        <v>182.5</v>
      </c>
      <c r="E74" s="14"/>
    </row>
    <row r="75" spans="1:5" ht="15" customHeight="1" x14ac:dyDescent="0.2">
      <c r="A75" s="10" t="s">
        <v>149</v>
      </c>
      <c r="B75" s="24" t="s">
        <v>151</v>
      </c>
      <c r="C75" s="2" t="s">
        <v>5</v>
      </c>
      <c r="D75" s="7">
        <v>8</v>
      </c>
      <c r="E75" s="3" t="s">
        <v>55</v>
      </c>
    </row>
    <row r="76" spans="1:5" ht="15" customHeight="1" x14ac:dyDescent="0.2">
      <c r="A76" s="25" t="s">
        <v>150</v>
      </c>
      <c r="B76" s="26"/>
      <c r="C76" s="27"/>
      <c r="D76" s="13">
        <f>SUM(D75:D75)</f>
        <v>8</v>
      </c>
      <c r="E76" s="14"/>
    </row>
    <row r="77" spans="1:5" ht="15" customHeight="1" x14ac:dyDescent="0.2">
      <c r="A77" s="10" t="s">
        <v>159</v>
      </c>
      <c r="B77" s="2" t="s">
        <v>161</v>
      </c>
      <c r="C77" s="2" t="s">
        <v>5</v>
      </c>
      <c r="D77" s="7"/>
      <c r="E77" s="3" t="s">
        <v>107</v>
      </c>
    </row>
    <row r="78" spans="1:5" ht="15" customHeight="1" x14ac:dyDescent="0.2">
      <c r="A78" s="25" t="s">
        <v>160</v>
      </c>
      <c r="B78" s="26"/>
      <c r="C78" s="27"/>
      <c r="D78" s="13">
        <f>SUM(D77:D77)</f>
        <v>0</v>
      </c>
      <c r="E78" s="14"/>
    </row>
    <row r="79" spans="1:5" ht="15" customHeight="1" x14ac:dyDescent="0.2">
      <c r="A79" s="10" t="s">
        <v>219</v>
      </c>
      <c r="B79" s="2" t="s">
        <v>221</v>
      </c>
      <c r="C79" s="2" t="s">
        <v>5</v>
      </c>
      <c r="D79" s="7">
        <v>97.25</v>
      </c>
      <c r="E79" s="3" t="s">
        <v>50</v>
      </c>
    </row>
    <row r="80" spans="1:5" ht="15" customHeight="1" x14ac:dyDescent="0.2">
      <c r="A80" s="25" t="s">
        <v>220</v>
      </c>
      <c r="B80" s="26"/>
      <c r="C80" s="27"/>
      <c r="D80" s="13">
        <f>SUM(D79:D79)</f>
        <v>97.25</v>
      </c>
      <c r="E80" s="14"/>
    </row>
    <row r="81" spans="1:5" ht="15" customHeight="1" x14ac:dyDescent="0.2">
      <c r="A81" s="10" t="s">
        <v>162</v>
      </c>
      <c r="B81" s="2" t="s">
        <v>164</v>
      </c>
      <c r="C81" s="2" t="s">
        <v>5</v>
      </c>
      <c r="D81" s="7"/>
      <c r="E81" s="3" t="s">
        <v>107</v>
      </c>
    </row>
    <row r="82" spans="1:5" ht="15" customHeight="1" x14ac:dyDescent="0.2">
      <c r="A82" s="25" t="s">
        <v>163</v>
      </c>
      <c r="B82" s="26"/>
      <c r="C82" s="27"/>
      <c r="D82" s="13">
        <f>SUM(D81:D81)</f>
        <v>0</v>
      </c>
      <c r="E82" s="14"/>
    </row>
    <row r="83" spans="1:5" ht="15" customHeight="1" x14ac:dyDescent="0.2">
      <c r="A83" s="10" t="s">
        <v>100</v>
      </c>
      <c r="B83" s="2" t="s">
        <v>101</v>
      </c>
      <c r="C83" s="2" t="s">
        <v>102</v>
      </c>
      <c r="D83" s="7">
        <v>152</v>
      </c>
      <c r="E83" s="3" t="s">
        <v>55</v>
      </c>
    </row>
    <row r="84" spans="1:5" ht="15" customHeight="1" x14ac:dyDescent="0.2">
      <c r="A84" s="10" t="s">
        <v>100</v>
      </c>
      <c r="B84" s="2" t="s">
        <v>101</v>
      </c>
      <c r="C84" s="2" t="s">
        <v>102</v>
      </c>
      <c r="D84" s="7">
        <v>37.5</v>
      </c>
      <c r="E84" s="3" t="s">
        <v>6</v>
      </c>
    </row>
    <row r="85" spans="1:5" ht="15" customHeight="1" x14ac:dyDescent="0.2">
      <c r="A85" s="25" t="s">
        <v>103</v>
      </c>
      <c r="B85" s="26"/>
      <c r="C85" s="27"/>
      <c r="D85" s="13">
        <f>SUM(D83:D84)</f>
        <v>189.5</v>
      </c>
      <c r="E85" s="14"/>
    </row>
    <row r="86" spans="1:5" ht="15" customHeight="1" x14ac:dyDescent="0.2">
      <c r="A86" s="10" t="s">
        <v>116</v>
      </c>
      <c r="B86" s="2" t="s">
        <v>115</v>
      </c>
      <c r="C86" s="2" t="s">
        <v>5</v>
      </c>
      <c r="D86" s="7"/>
      <c r="E86" s="3" t="s">
        <v>83</v>
      </c>
    </row>
    <row r="87" spans="1:5" ht="15" customHeight="1" x14ac:dyDescent="0.2">
      <c r="A87" s="25" t="s">
        <v>117</v>
      </c>
      <c r="B87" s="26"/>
      <c r="C87" s="27"/>
      <c r="D87" s="13">
        <f>SUM(D86:D86)</f>
        <v>0</v>
      </c>
      <c r="E87" s="14"/>
    </row>
    <row r="88" spans="1:5" ht="15" customHeight="1" x14ac:dyDescent="0.2">
      <c r="A88" s="10" t="s">
        <v>77</v>
      </c>
      <c r="B88" s="2" t="s">
        <v>79</v>
      </c>
      <c r="C88" s="2" t="s">
        <v>80</v>
      </c>
      <c r="D88" s="7">
        <v>104.75</v>
      </c>
      <c r="E88" s="3" t="s">
        <v>6</v>
      </c>
    </row>
    <row r="89" spans="1:5" ht="15" customHeight="1" x14ac:dyDescent="0.2">
      <c r="A89" s="25" t="s">
        <v>78</v>
      </c>
      <c r="B89" s="26"/>
      <c r="C89" s="27"/>
      <c r="D89" s="13">
        <f>SUM(D88:D88)</f>
        <v>104.75</v>
      </c>
      <c r="E89" s="14"/>
    </row>
    <row r="90" spans="1:5" ht="15" customHeight="1" x14ac:dyDescent="0.2">
      <c r="A90" s="10" t="s">
        <v>81</v>
      </c>
      <c r="B90" s="2"/>
      <c r="C90" s="2" t="s">
        <v>82</v>
      </c>
      <c r="D90" s="7">
        <f>169.98+233.73</f>
        <v>403.71</v>
      </c>
      <c r="E90" s="3" t="s">
        <v>83</v>
      </c>
    </row>
    <row r="91" spans="1:5" ht="15" customHeight="1" x14ac:dyDescent="0.2">
      <c r="A91" s="25" t="s">
        <v>84</v>
      </c>
      <c r="B91" s="26"/>
      <c r="C91" s="27"/>
      <c r="D91" s="13">
        <f>SUM(D90:D90)</f>
        <v>403.71</v>
      </c>
      <c r="E91" s="14"/>
    </row>
    <row r="92" spans="1:5" ht="15" customHeight="1" x14ac:dyDescent="0.2">
      <c r="A92" s="10" t="s">
        <v>85</v>
      </c>
      <c r="B92" s="2"/>
      <c r="C92" s="2" t="s">
        <v>5</v>
      </c>
      <c r="D92" s="7">
        <v>284.32</v>
      </c>
      <c r="E92" s="3" t="s">
        <v>86</v>
      </c>
    </row>
    <row r="93" spans="1:5" ht="15" customHeight="1" x14ac:dyDescent="0.2">
      <c r="A93" s="25" t="s">
        <v>87</v>
      </c>
      <c r="B93" s="26"/>
      <c r="C93" s="27"/>
      <c r="D93" s="13">
        <f>SUM(D92:D92)</f>
        <v>284.32</v>
      </c>
      <c r="E93" s="14"/>
    </row>
    <row r="94" spans="1:5" ht="15" customHeight="1" x14ac:dyDescent="0.2">
      <c r="A94" s="10" t="s">
        <v>88</v>
      </c>
      <c r="B94" s="2" t="s">
        <v>89</v>
      </c>
      <c r="C94" s="2" t="s">
        <v>59</v>
      </c>
      <c r="D94" s="7">
        <f>11.86+64.44+20.66</f>
        <v>96.96</v>
      </c>
      <c r="E94" s="3" t="s">
        <v>41</v>
      </c>
    </row>
    <row r="95" spans="1:5" ht="15" customHeight="1" x14ac:dyDescent="0.2">
      <c r="A95" s="10" t="s">
        <v>88</v>
      </c>
      <c r="B95" s="2" t="s">
        <v>89</v>
      </c>
      <c r="C95" s="2" t="s">
        <v>59</v>
      </c>
      <c r="D95" s="7">
        <f>65.25</f>
        <v>65.25</v>
      </c>
      <c r="E95" s="3" t="s">
        <v>55</v>
      </c>
    </row>
    <row r="96" spans="1:5" ht="15" customHeight="1" x14ac:dyDescent="0.2">
      <c r="A96" s="10" t="s">
        <v>88</v>
      </c>
      <c r="B96" s="2" t="s">
        <v>89</v>
      </c>
      <c r="C96" s="2" t="s">
        <v>59</v>
      </c>
      <c r="D96" s="7"/>
      <c r="E96" s="3" t="s">
        <v>165</v>
      </c>
    </row>
    <row r="97" spans="1:5" ht="15" customHeight="1" x14ac:dyDescent="0.2">
      <c r="A97" s="25" t="s">
        <v>90</v>
      </c>
      <c r="B97" s="26"/>
      <c r="C97" s="27"/>
      <c r="D97" s="13">
        <f>SUM(D94:D96)</f>
        <v>162.20999999999998</v>
      </c>
      <c r="E97" s="14"/>
    </row>
    <row r="98" spans="1:5" ht="15" customHeight="1" x14ac:dyDescent="0.2">
      <c r="A98" s="10" t="s">
        <v>210</v>
      </c>
      <c r="B98" s="24" t="s">
        <v>212</v>
      </c>
      <c r="C98" s="2" t="s">
        <v>213</v>
      </c>
      <c r="D98" s="7">
        <f>4895+1149</f>
        <v>6044</v>
      </c>
      <c r="E98" s="3" t="s">
        <v>214</v>
      </c>
    </row>
    <row r="99" spans="1:5" ht="15" customHeight="1" x14ac:dyDescent="0.2">
      <c r="A99" s="25" t="s">
        <v>211</v>
      </c>
      <c r="B99" s="26"/>
      <c r="C99" s="27"/>
      <c r="D99" s="13">
        <f>SUM(D98:D98)</f>
        <v>6044</v>
      </c>
      <c r="E99" s="14"/>
    </row>
    <row r="100" spans="1:5" ht="15" customHeight="1" x14ac:dyDescent="0.2">
      <c r="A100" s="10" t="s">
        <v>200</v>
      </c>
      <c r="B100" s="2" t="s">
        <v>203</v>
      </c>
      <c r="C100" s="2" t="s">
        <v>202</v>
      </c>
      <c r="D100" s="7">
        <f>318.3+318.3</f>
        <v>636.6</v>
      </c>
      <c r="E100" s="3" t="s">
        <v>97</v>
      </c>
    </row>
    <row r="101" spans="1:5" ht="15" customHeight="1" x14ac:dyDescent="0.2">
      <c r="A101" s="25" t="s">
        <v>201</v>
      </c>
      <c r="B101" s="26"/>
      <c r="C101" s="27"/>
      <c r="D101" s="13">
        <f>SUM(D100:D100)</f>
        <v>636.6</v>
      </c>
      <c r="E101" s="14"/>
    </row>
    <row r="102" spans="1:5" ht="15" customHeight="1" x14ac:dyDescent="0.2">
      <c r="A102" s="10" t="s">
        <v>133</v>
      </c>
      <c r="B102" s="2" t="s">
        <v>135</v>
      </c>
      <c r="C102" s="2" t="s">
        <v>134</v>
      </c>
      <c r="D102" s="7"/>
      <c r="E102" s="3" t="s">
        <v>50</v>
      </c>
    </row>
    <row r="103" spans="1:5" ht="15" customHeight="1" x14ac:dyDescent="0.2">
      <c r="A103" s="25" t="s">
        <v>132</v>
      </c>
      <c r="B103" s="26"/>
      <c r="C103" s="27"/>
      <c r="D103" s="13">
        <f>SUM(D102:D102)</f>
        <v>0</v>
      </c>
      <c r="E103" s="14"/>
    </row>
    <row r="104" spans="1:5" ht="15" customHeight="1" x14ac:dyDescent="0.2">
      <c r="A104" s="10" t="s">
        <v>194</v>
      </c>
      <c r="B104" s="2" t="s">
        <v>196</v>
      </c>
      <c r="C104" s="2" t="s">
        <v>5</v>
      </c>
      <c r="D104" s="7">
        <v>138</v>
      </c>
      <c r="E104" s="3" t="s">
        <v>107</v>
      </c>
    </row>
    <row r="105" spans="1:5" ht="15" customHeight="1" x14ac:dyDescent="0.2">
      <c r="A105" s="25" t="s">
        <v>195</v>
      </c>
      <c r="B105" s="26"/>
      <c r="C105" s="27"/>
      <c r="D105" s="13">
        <f>SUM(D104:D104)</f>
        <v>138</v>
      </c>
      <c r="E105" s="14"/>
    </row>
    <row r="106" spans="1:5" ht="15" customHeight="1" x14ac:dyDescent="0.2">
      <c r="A106" s="10" t="s">
        <v>140</v>
      </c>
      <c r="B106" s="2" t="s">
        <v>141</v>
      </c>
      <c r="C106" s="2" t="s">
        <v>15</v>
      </c>
      <c r="D106" s="7"/>
      <c r="E106" s="3" t="s">
        <v>50</v>
      </c>
    </row>
    <row r="107" spans="1:5" ht="15" customHeight="1" x14ac:dyDescent="0.2">
      <c r="A107" s="10" t="s">
        <v>140</v>
      </c>
      <c r="B107" s="2" t="s">
        <v>141</v>
      </c>
      <c r="C107" s="2" t="s">
        <v>15</v>
      </c>
      <c r="D107" s="7"/>
      <c r="E107" s="3" t="s">
        <v>16</v>
      </c>
    </row>
    <row r="108" spans="1:5" ht="15" customHeight="1" x14ac:dyDescent="0.2">
      <c r="A108" s="25" t="s">
        <v>139</v>
      </c>
      <c r="B108" s="26"/>
      <c r="C108" s="27"/>
      <c r="D108" s="13">
        <f>SUM(D106:D107)</f>
        <v>0</v>
      </c>
      <c r="E108" s="14"/>
    </row>
    <row r="109" spans="1:5" ht="15" customHeight="1" x14ac:dyDescent="0.2">
      <c r="A109" s="10" t="s">
        <v>127</v>
      </c>
      <c r="B109" s="2" t="s">
        <v>124</v>
      </c>
      <c r="C109" s="2" t="s">
        <v>125</v>
      </c>
      <c r="D109" s="7"/>
      <c r="E109" s="3" t="s">
        <v>55</v>
      </c>
    </row>
    <row r="110" spans="1:5" ht="15" customHeight="1" x14ac:dyDescent="0.2">
      <c r="A110" s="10" t="s">
        <v>127</v>
      </c>
      <c r="B110" s="2" t="s">
        <v>124</v>
      </c>
      <c r="C110" s="2" t="s">
        <v>125</v>
      </c>
      <c r="D110" s="7"/>
      <c r="E110" s="3" t="s">
        <v>6</v>
      </c>
    </row>
    <row r="111" spans="1:5" ht="15" customHeight="1" x14ac:dyDescent="0.2">
      <c r="A111" s="25" t="s">
        <v>126</v>
      </c>
      <c r="B111" s="26"/>
      <c r="C111" s="27"/>
      <c r="D111" s="13">
        <f>SUM(D109:D110)</f>
        <v>0</v>
      </c>
      <c r="E111" s="14"/>
    </row>
    <row r="112" spans="1:5" ht="15" customHeight="1" x14ac:dyDescent="0.2">
      <c r="A112" s="10" t="s">
        <v>94</v>
      </c>
      <c r="B112" s="2" t="s">
        <v>96</v>
      </c>
      <c r="C112" s="2" t="s">
        <v>5</v>
      </c>
      <c r="D112" s="7">
        <f>301.16+301.16</f>
        <v>602.32000000000005</v>
      </c>
      <c r="E112" s="3" t="s">
        <v>10</v>
      </c>
    </row>
    <row r="113" spans="1:5" ht="15" customHeight="1" x14ac:dyDescent="0.2">
      <c r="A113" s="10" t="s">
        <v>94</v>
      </c>
      <c r="B113" s="2" t="s">
        <v>96</v>
      </c>
      <c r="C113" s="2" t="s">
        <v>5</v>
      </c>
      <c r="D113" s="7"/>
      <c r="E113" s="3" t="s">
        <v>72</v>
      </c>
    </row>
    <row r="114" spans="1:5" ht="15" customHeight="1" x14ac:dyDescent="0.2">
      <c r="A114" s="25" t="s">
        <v>95</v>
      </c>
      <c r="B114" s="26"/>
      <c r="C114" s="27"/>
      <c r="D114" s="13">
        <f>SUM(D112:D113)</f>
        <v>602.32000000000005</v>
      </c>
      <c r="E114" s="14"/>
    </row>
    <row r="115" spans="1:5" ht="15" customHeight="1" x14ac:dyDescent="0.2">
      <c r="A115" s="10" t="s">
        <v>207</v>
      </c>
      <c r="B115" s="2" t="s">
        <v>209</v>
      </c>
      <c r="C115" s="2" t="s">
        <v>5</v>
      </c>
      <c r="D115" s="7">
        <v>35</v>
      </c>
      <c r="E115" s="3" t="s">
        <v>6</v>
      </c>
    </row>
    <row r="116" spans="1:5" ht="15" customHeight="1" x14ac:dyDescent="0.2">
      <c r="A116" s="25" t="s">
        <v>208</v>
      </c>
      <c r="B116" s="26"/>
      <c r="C116" s="27"/>
      <c r="D116" s="13">
        <f>SUM(D115:D115)</f>
        <v>35</v>
      </c>
      <c r="E116" s="14"/>
    </row>
    <row r="117" spans="1:5" ht="15" customHeight="1" x14ac:dyDescent="0.2">
      <c r="A117" s="10" t="s">
        <v>170</v>
      </c>
      <c r="B117" s="2" t="s">
        <v>172</v>
      </c>
      <c r="C117" s="2" t="s">
        <v>54</v>
      </c>
      <c r="D117" s="7">
        <v>77.66</v>
      </c>
      <c r="E117" s="3" t="s">
        <v>41</v>
      </c>
    </row>
    <row r="118" spans="1:5" ht="15" customHeight="1" x14ac:dyDescent="0.2">
      <c r="A118" s="25" t="s">
        <v>171</v>
      </c>
      <c r="B118" s="26"/>
      <c r="C118" s="27"/>
      <c r="D118" s="13">
        <f>SUM(D117:D117)</f>
        <v>77.66</v>
      </c>
      <c r="E118" s="14"/>
    </row>
    <row r="119" spans="1:5" ht="15" customHeight="1" x14ac:dyDescent="0.2">
      <c r="A119" s="10" t="s">
        <v>173</v>
      </c>
      <c r="B119" s="2" t="s">
        <v>174</v>
      </c>
      <c r="C119" s="2" t="s">
        <v>80</v>
      </c>
      <c r="D119" s="7">
        <v>21.9</v>
      </c>
      <c r="E119" s="3" t="s">
        <v>157</v>
      </c>
    </row>
    <row r="120" spans="1:5" ht="15" customHeight="1" x14ac:dyDescent="0.2">
      <c r="A120" s="25" t="s">
        <v>175</v>
      </c>
      <c r="B120" s="26"/>
      <c r="C120" s="27"/>
      <c r="D120" s="13">
        <f>SUM(D119:D119)</f>
        <v>21.9</v>
      </c>
      <c r="E120" s="14"/>
    </row>
    <row r="121" spans="1:5" ht="15" customHeight="1" x14ac:dyDescent="0.2">
      <c r="A121" s="10" t="s">
        <v>155</v>
      </c>
      <c r="B121" s="2" t="s">
        <v>158</v>
      </c>
      <c r="C121" s="2" t="s">
        <v>80</v>
      </c>
      <c r="D121" s="7"/>
      <c r="E121" s="3" t="s">
        <v>157</v>
      </c>
    </row>
    <row r="122" spans="1:5" ht="15" customHeight="1" x14ac:dyDescent="0.2">
      <c r="A122" s="25" t="s">
        <v>156</v>
      </c>
      <c r="B122" s="26"/>
      <c r="C122" s="27"/>
      <c r="D122" s="13">
        <f>SUM(D121:D121)</f>
        <v>0</v>
      </c>
      <c r="E122" s="14"/>
    </row>
    <row r="123" spans="1:5" ht="15" customHeight="1" x14ac:dyDescent="0.2">
      <c r="A123" s="10" t="s">
        <v>104</v>
      </c>
      <c r="B123" s="2" t="s">
        <v>105</v>
      </c>
      <c r="C123" s="2" t="s">
        <v>5</v>
      </c>
      <c r="D123" s="7"/>
      <c r="E123" s="3" t="s">
        <v>50</v>
      </c>
    </row>
    <row r="124" spans="1:5" ht="15" customHeight="1" x14ac:dyDescent="0.2">
      <c r="A124" s="10" t="s">
        <v>104</v>
      </c>
      <c r="B124" s="2" t="s">
        <v>105</v>
      </c>
      <c r="C124" s="2" t="s">
        <v>5</v>
      </c>
      <c r="D124" s="7">
        <v>52</v>
      </c>
      <c r="E124" s="3" t="s">
        <v>55</v>
      </c>
    </row>
    <row r="125" spans="1:5" ht="15" customHeight="1" x14ac:dyDescent="0.2">
      <c r="A125" s="25" t="s">
        <v>106</v>
      </c>
      <c r="B125" s="26"/>
      <c r="C125" s="27"/>
      <c r="D125" s="13">
        <f>SUM(D123:D124)</f>
        <v>52</v>
      </c>
      <c r="E125" s="14"/>
    </row>
    <row r="126" spans="1:5" ht="15" customHeight="1" x14ac:dyDescent="0.2">
      <c r="A126" s="10" t="s">
        <v>108</v>
      </c>
      <c r="B126" s="2" t="s">
        <v>109</v>
      </c>
      <c r="C126" s="2" t="s">
        <v>110</v>
      </c>
      <c r="D126" s="7"/>
      <c r="E126" s="3" t="s">
        <v>83</v>
      </c>
    </row>
    <row r="127" spans="1:5" ht="15" customHeight="1" x14ac:dyDescent="0.2">
      <c r="A127" s="25" t="s">
        <v>111</v>
      </c>
      <c r="B127" s="26"/>
      <c r="C127" s="27"/>
      <c r="D127" s="13">
        <f>SUM(D126:D126)</f>
        <v>0</v>
      </c>
      <c r="E127" s="14"/>
    </row>
    <row r="128" spans="1:5" ht="15" customHeight="1" x14ac:dyDescent="0.2">
      <c r="A128" s="10" t="s">
        <v>197</v>
      </c>
      <c r="B128" s="24" t="s">
        <v>199</v>
      </c>
      <c r="C128" s="2" t="s">
        <v>5</v>
      </c>
      <c r="D128" s="7">
        <v>43.2</v>
      </c>
      <c r="E128" s="3" t="s">
        <v>50</v>
      </c>
    </row>
    <row r="129" spans="1:5" ht="15" customHeight="1" x14ac:dyDescent="0.2">
      <c r="A129" s="25" t="s">
        <v>198</v>
      </c>
      <c r="B129" s="26"/>
      <c r="C129" s="27"/>
      <c r="D129" s="13">
        <f>SUM(D128:D128)</f>
        <v>43.2</v>
      </c>
      <c r="E129" s="14"/>
    </row>
    <row r="130" spans="1:5" ht="15" customHeight="1" x14ac:dyDescent="0.2">
      <c r="A130" s="10" t="s">
        <v>121</v>
      </c>
      <c r="B130" s="2" t="s">
        <v>123</v>
      </c>
      <c r="C130" s="2" t="s">
        <v>5</v>
      </c>
      <c r="D130" s="7">
        <v>130</v>
      </c>
      <c r="E130" s="3" t="s">
        <v>83</v>
      </c>
    </row>
    <row r="131" spans="1:5" ht="15" customHeight="1" x14ac:dyDescent="0.2">
      <c r="A131" s="25" t="s">
        <v>122</v>
      </c>
      <c r="B131" s="26"/>
      <c r="C131" s="27"/>
      <c r="D131" s="13">
        <f>SUM(D130:D130)</f>
        <v>130</v>
      </c>
      <c r="E131" s="14"/>
    </row>
    <row r="132" spans="1:5" ht="15" customHeight="1" x14ac:dyDescent="0.2">
      <c r="A132" s="10" t="s">
        <v>142</v>
      </c>
      <c r="B132" s="2" t="s">
        <v>144</v>
      </c>
      <c r="C132" s="2" t="s">
        <v>15</v>
      </c>
      <c r="D132" s="7">
        <v>33.18</v>
      </c>
      <c r="E132" s="3" t="s">
        <v>83</v>
      </c>
    </row>
    <row r="133" spans="1:5" ht="15" customHeight="1" x14ac:dyDescent="0.2">
      <c r="A133" s="10" t="s">
        <v>142</v>
      </c>
      <c r="B133" s="2" t="s">
        <v>144</v>
      </c>
      <c r="C133" s="2" t="s">
        <v>15</v>
      </c>
      <c r="D133" s="7">
        <v>0.06</v>
      </c>
      <c r="E133" s="3" t="s">
        <v>12</v>
      </c>
    </row>
    <row r="134" spans="1:5" ht="15" customHeight="1" x14ac:dyDescent="0.2">
      <c r="A134" s="25" t="s">
        <v>143</v>
      </c>
      <c r="B134" s="26"/>
      <c r="C134" s="27"/>
      <c r="D134" s="13">
        <f>SUM(D132:D133)</f>
        <v>33.24</v>
      </c>
      <c r="E134" s="14"/>
    </row>
    <row r="135" spans="1:5" ht="21" customHeight="1" x14ac:dyDescent="0.2">
      <c r="A135" s="31" t="s">
        <v>190</v>
      </c>
      <c r="B135" s="32"/>
      <c r="C135" s="33"/>
      <c r="D135" s="19">
        <f>D11+D15+D18+D20+D22+D24+D26+D29+D32+D34+D36+D38+D40+D42+D46+D49+D51+D54+D56+D59+D61+D64+D66+D68+D70+D72+D74+D76+D78+D80+D82+D85+D87+D89+D91+D93+D97+D99+D101+D103+D105+D108+D111+D114+D116+D118+D120+D122+D125+D127+D129+D131+D134</f>
        <v>16423.47</v>
      </c>
      <c r="E135" s="12"/>
    </row>
    <row r="138" spans="1:5" x14ac:dyDescent="0.2">
      <c r="E138" s="21" t="s">
        <v>222</v>
      </c>
    </row>
  </sheetData>
  <mergeCells count="56">
    <mergeCell ref="A38:C38"/>
    <mergeCell ref="A135:C135"/>
    <mergeCell ref="A76:C76"/>
    <mergeCell ref="A78:C78"/>
    <mergeCell ref="A85:C85"/>
    <mergeCell ref="A87:C87"/>
    <mergeCell ref="A89:C89"/>
    <mergeCell ref="A91:C91"/>
    <mergeCell ref="A93:C93"/>
    <mergeCell ref="A97:C97"/>
    <mergeCell ref="A99:C99"/>
    <mergeCell ref="A101:C101"/>
    <mergeCell ref="A105:C105"/>
    <mergeCell ref="A49:C49"/>
    <mergeCell ref="A51:C51"/>
    <mergeCell ref="A134:C134"/>
    <mergeCell ref="A40:C40"/>
    <mergeCell ref="A42:C42"/>
    <mergeCell ref="A54:C54"/>
    <mergeCell ref="A56:C56"/>
    <mergeCell ref="A125:C125"/>
    <mergeCell ref="A59:C59"/>
    <mergeCell ref="A61:C61"/>
    <mergeCell ref="A74:C74"/>
    <mergeCell ref="A66:C66"/>
    <mergeCell ref="A103:C103"/>
    <mergeCell ref="A46:C46"/>
    <mergeCell ref="A80:C80"/>
    <mergeCell ref="A36:C36"/>
    <mergeCell ref="A11:C11"/>
    <mergeCell ref="A15:C15"/>
    <mergeCell ref="A18:C18"/>
    <mergeCell ref="A20:C20"/>
    <mergeCell ref="A22:C22"/>
    <mergeCell ref="A26:C26"/>
    <mergeCell ref="A5:B5"/>
    <mergeCell ref="A7:E7"/>
    <mergeCell ref="A24:C24"/>
    <mergeCell ref="A29:C29"/>
    <mergeCell ref="A34:C34"/>
    <mergeCell ref="A32:C32"/>
    <mergeCell ref="A131:C131"/>
    <mergeCell ref="A111:C111"/>
    <mergeCell ref="A72:C72"/>
    <mergeCell ref="A64:C64"/>
    <mergeCell ref="A70:C70"/>
    <mergeCell ref="A82:C82"/>
    <mergeCell ref="A68:C68"/>
    <mergeCell ref="A108:C108"/>
    <mergeCell ref="A127:C127"/>
    <mergeCell ref="A129:C129"/>
    <mergeCell ref="A116:C116"/>
    <mergeCell ref="A118:C118"/>
    <mergeCell ref="A122:C122"/>
    <mergeCell ref="A120:C120"/>
    <mergeCell ref="A114:C114"/>
  </mergeCells>
  <pageMargins left="0.11811023622047245" right="0.11811023622047245" top="0.35433070866141736" bottom="0.35433070866141736" header="0.31496062992125984" footer="0.31496062992125984"/>
  <pageSetup paperSize="9" orientation="portrait" r:id="rId1"/>
  <ignoredErrors>
    <ignoredError sqref="A9:C9 A20:D20 A19:C19 A26:D26 A25:C25 A11:D11 A10:C10 A15:D15 A12:C12 A18:C18 A16:C16 B22:D22 A24:D24 A23:C23 A29:D29 A27:C28 A40:D40 A39:C39 B42:D42 B46:D46 B45:C45 A59:C59 A58:C58 A66:D66 A60:C60 B78:D78 B85:C85 B83:B84 B87:D87 A89:D89 A88:C88 A91:D91 A90:C90 A93:D93 A92:C92 A97:D97 A96:C96 B99:D99 B101:D101 B105:D105 B36:D36 B56:D56 A74:D74 B73:C73 B49:D49 B52 A53:C53 A54:C54 B72:D72 B76:C76 A94:C94 B95 A61:D61 B51:D51 B50 B86:C86 B63 A14:C14 B70:D70 B43:C43 A123:C124 A114:C114 B116:C116 B118:C118 C117 B120:C120 A125:C125 A127:C127 A126:C126 A112:C113 B122:C122 A65:C65 B34:D3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B4" sqref="B4"/>
    </sheetView>
  </sheetViews>
  <sheetFormatPr defaultRowHeight="12.75" x14ac:dyDescent="0.2"/>
  <cols>
    <col min="1" max="2" width="19.140625" customWidth="1"/>
    <col min="3" max="3" width="57.42578125" customWidth="1"/>
  </cols>
  <sheetData>
    <row r="1" spans="1:3" ht="17.100000000000001" customHeight="1" x14ac:dyDescent="0.2">
      <c r="A1" s="4" t="s">
        <v>0</v>
      </c>
      <c r="B1" s="15"/>
    </row>
    <row r="2" spans="1:3" ht="17.100000000000001" customHeight="1" x14ac:dyDescent="0.2">
      <c r="A2" s="4" t="s">
        <v>1</v>
      </c>
      <c r="B2" s="15"/>
    </row>
    <row r="3" spans="1:3" ht="17.100000000000001" customHeight="1" x14ac:dyDescent="0.2">
      <c r="A3" s="4" t="s">
        <v>2</v>
      </c>
      <c r="B3" s="15"/>
    </row>
    <row r="4" spans="1:3" ht="17.100000000000001" customHeight="1" x14ac:dyDescent="0.2">
      <c r="A4" s="15"/>
      <c r="B4" s="15"/>
    </row>
    <row r="5" spans="1:3" ht="17.100000000000001" customHeight="1" x14ac:dyDescent="0.2">
      <c r="A5" s="29" t="str">
        <f>'Kategorija 1'!A5</f>
        <v>U Slatini, 04.12.2024. godine</v>
      </c>
      <c r="B5" s="29"/>
    </row>
    <row r="6" spans="1:3" ht="17.100000000000001" customHeight="1" x14ac:dyDescent="0.2">
      <c r="A6" s="4"/>
      <c r="B6" s="15"/>
      <c r="C6" s="16" t="s">
        <v>30</v>
      </c>
    </row>
    <row r="7" spans="1:3" ht="17.100000000000001" customHeight="1" x14ac:dyDescent="0.2">
      <c r="A7" s="30" t="str">
        <f>'Kategorija 1'!A7</f>
        <v>Informacija o trošenju sredstava za STUDENI 2024. godine</v>
      </c>
      <c r="B7" s="30"/>
      <c r="C7" s="30"/>
    </row>
    <row r="8" spans="1:3" ht="17.100000000000001" customHeight="1" x14ac:dyDescent="0.2">
      <c r="A8" s="17" t="s">
        <v>73</v>
      </c>
      <c r="B8" s="1" t="s">
        <v>36</v>
      </c>
      <c r="C8" s="1" t="s">
        <v>31</v>
      </c>
    </row>
    <row r="9" spans="1:3" ht="17.100000000000001" customHeight="1" x14ac:dyDescent="0.2">
      <c r="A9" s="2" t="s">
        <v>74</v>
      </c>
      <c r="B9" s="20">
        <v>0</v>
      </c>
      <c r="C9" s="8" t="s">
        <v>97</v>
      </c>
    </row>
    <row r="10" spans="1:3" ht="17.100000000000001" customHeight="1" x14ac:dyDescent="0.2">
      <c r="A10" s="2" t="s">
        <v>98</v>
      </c>
      <c r="B10" s="20">
        <v>0</v>
      </c>
      <c r="C10" s="8" t="s">
        <v>97</v>
      </c>
    </row>
    <row r="11" spans="1:3" ht="17.100000000000001" customHeight="1" x14ac:dyDescent="0.2">
      <c r="A11" s="2" t="s">
        <v>74</v>
      </c>
      <c r="B11" s="20">
        <v>0</v>
      </c>
      <c r="C11" s="8" t="s">
        <v>120</v>
      </c>
    </row>
    <row r="12" spans="1:3" ht="17.100000000000001" customHeight="1" x14ac:dyDescent="0.2">
      <c r="A12" s="2" t="s">
        <v>74</v>
      </c>
      <c r="B12" s="20">
        <v>2377.6</v>
      </c>
      <c r="C12" s="8" t="s">
        <v>191</v>
      </c>
    </row>
    <row r="13" spans="1:3" ht="17.100000000000001" customHeight="1" x14ac:dyDescent="0.2">
      <c r="A13" s="2" t="s">
        <v>98</v>
      </c>
      <c r="B13" s="20">
        <v>789</v>
      </c>
      <c r="C13" s="8" t="s">
        <v>71</v>
      </c>
    </row>
    <row r="14" spans="1:3" ht="17.100000000000001" customHeight="1" x14ac:dyDescent="0.2">
      <c r="A14" s="2" t="s">
        <v>98</v>
      </c>
      <c r="B14" s="20">
        <v>0</v>
      </c>
      <c r="C14" s="8" t="s">
        <v>99</v>
      </c>
    </row>
    <row r="15" spans="1:3" ht="17.100000000000001" customHeight="1" x14ac:dyDescent="0.2">
      <c r="A15" s="2" t="s">
        <v>75</v>
      </c>
      <c r="B15" s="20">
        <v>1104</v>
      </c>
      <c r="C15" s="8" t="s">
        <v>192</v>
      </c>
    </row>
    <row r="16" spans="1:3" ht="17.100000000000001" customHeight="1" x14ac:dyDescent="0.2">
      <c r="A16" s="2" t="s">
        <v>75</v>
      </c>
      <c r="B16" s="20">
        <v>182.16</v>
      </c>
      <c r="C16" s="8" t="s">
        <v>193</v>
      </c>
    </row>
    <row r="17" spans="1:4" ht="17.100000000000001" customHeight="1" x14ac:dyDescent="0.2">
      <c r="A17" s="2" t="s">
        <v>76</v>
      </c>
      <c r="B17" s="20">
        <v>116522.27</v>
      </c>
      <c r="C17" s="8" t="s">
        <v>42</v>
      </c>
    </row>
    <row r="18" spans="1:4" ht="17.100000000000001" customHeight="1" x14ac:dyDescent="0.2">
      <c r="A18" s="2" t="s">
        <v>76</v>
      </c>
      <c r="B18" s="20">
        <v>19226.16</v>
      </c>
      <c r="C18" s="8" t="s">
        <v>43</v>
      </c>
    </row>
    <row r="19" spans="1:4" ht="17.100000000000001" customHeight="1" x14ac:dyDescent="0.2">
      <c r="A19" s="2" t="s">
        <v>76</v>
      </c>
      <c r="B19" s="20">
        <v>336</v>
      </c>
      <c r="C19" s="8" t="s">
        <v>45</v>
      </c>
    </row>
    <row r="20" spans="1:4" ht="17.100000000000001" customHeight="1" x14ac:dyDescent="0.2">
      <c r="A20" s="2" t="s">
        <v>76</v>
      </c>
      <c r="B20" s="20">
        <v>3980.88</v>
      </c>
      <c r="C20" s="8" t="s">
        <v>44</v>
      </c>
    </row>
    <row r="21" spans="1:4" ht="17.100000000000001" customHeight="1" x14ac:dyDescent="0.2">
      <c r="A21" s="18"/>
      <c r="B21" s="9">
        <f>SUM(B9:B20)</f>
        <v>144518.07</v>
      </c>
      <c r="C21" s="23" t="str">
        <f>'Kategorija 1'!A135</f>
        <v>UKUPNO ZA STUDENI 2024. GODINE:</v>
      </c>
    </row>
    <row r="25" spans="1:4" x14ac:dyDescent="0.2">
      <c r="C25" s="22" t="str">
        <f>'Kategorija 1'!E138</f>
        <v>Zadnji izvod 25.11.2024.</v>
      </c>
      <c r="D25" s="22"/>
    </row>
  </sheetData>
  <mergeCells count="2">
    <mergeCell ref="A7:C7"/>
    <mergeCell ref="A5:B5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>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</dc:creator>
  <cp:lastModifiedBy>Korisnik</cp:lastModifiedBy>
  <cp:lastPrinted>2024-11-07T11:03:14Z</cp:lastPrinted>
  <dcterms:created xsi:type="dcterms:W3CDTF">2004-10-28T06:46:32Z</dcterms:created>
  <dcterms:modified xsi:type="dcterms:W3CDTF">2024-12-05T08:03:00Z</dcterms:modified>
</cp:coreProperties>
</file>